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<sst xmlns="http://schemas.openxmlformats.org/spreadsheetml/2006/main" count="42" uniqueCount="37">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</sst>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166" fontId="1" fillId="0" borderId="10" xfId="42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5" t="s">
        <v>11</v>
      </c>
      <c r="C5" s="25"/>
      <c r="D5" s="25"/>
      <c r="E5" s="25"/>
      <c r="F5" s="25"/>
      <c r="G5" s="25"/>
      <c r="H5" s="25"/>
      <c r="I5" s="25"/>
      <c r="J5" s="25"/>
    </row>
    <row r="6" spans="1:10" ht="18.75">
      <c r="A6" s="2" t="s">
        <v>19</v>
      </c>
      <c r="B6" s="19">
        <v>250</v>
      </c>
      <c r="C6" s="20">
        <v>45062</v>
      </c>
      <c r="D6" s="20">
        <v>332.9315</v>
      </c>
      <c r="E6" s="20">
        <f>+B6+C6+D6</f>
        <v>45644.9315</v>
      </c>
      <c r="F6" s="20"/>
      <c r="G6" s="20">
        <f>+I6-H6</f>
        <v>32276.7935</v>
      </c>
      <c r="H6" s="20">
        <v>13107.674</v>
      </c>
      <c r="I6" s="20">
        <f>+E6-J6</f>
        <v>45384.4675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f>C23</f>
        <v>44671.66199999999</v>
      </c>
      <c r="D7" s="20">
        <f>D23</f>
        <v>403.142314586949</v>
      </c>
      <c r="E7" s="20">
        <f>+B7+C7+D7</f>
        <v>45335.26831458694</v>
      </c>
      <c r="F7" s="20"/>
      <c r="G7" s="20">
        <f>+I7-H7</f>
        <v>33107.98309808928</v>
      </c>
      <c r="H7" s="20">
        <f>H23</f>
        <v>11963.399216497657</v>
      </c>
      <c r="I7" s="20">
        <f>+E7-J7</f>
        <v>45071.38231458694</v>
      </c>
      <c r="J7" s="20">
        <f>J22</f>
        <v>263.886</v>
      </c>
    </row>
    <row r="8" spans="1:10" ht="18.75">
      <c r="A8" s="2" t="s">
        <v>26</v>
      </c>
      <c r="B8" s="19">
        <f>J7</f>
        <v>263.886</v>
      </c>
      <c r="C8" s="20">
        <v>45611</v>
      </c>
      <c r="D8" s="20">
        <v>325</v>
      </c>
      <c r="E8" s="20">
        <f>+B8+C8+D8</f>
        <v>46199.886</v>
      </c>
      <c r="F8" s="20"/>
      <c r="G8" s="20">
        <f>+I8-H8</f>
        <v>34299.886</v>
      </c>
      <c r="H8" s="20">
        <v>11600</v>
      </c>
      <c r="I8" s="20">
        <f>+E8-J8</f>
        <v>45899.886</v>
      </c>
      <c r="J8" s="20">
        <v>300</v>
      </c>
    </row>
    <row r="9" spans="1:10" ht="15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22">SUM(B11:D11)</f>
        <v>4296.938640265905</v>
      </c>
      <c r="F11" s="16"/>
      <c r="G11" s="22">
        <f aca="true" t="shared" si="1" ref="G11:G22">I11-H11</f>
        <v>3011.5007948998496</v>
      </c>
      <c r="H11" s="17">
        <f>((655.834691+2.098+150.976814))*(2.204622/2)</f>
        <v>891.669845366055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2766.7924688259423</v>
      </c>
      <c r="H12" s="17">
        <f>((844.245008+15.814+213.576162))*(2.204622/2)</f>
        <v>1183.47985787787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23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2975.6541143822187</v>
      </c>
      <c r="H13" s="17">
        <f>((745.244112+4.978+219.587313))*(2.204622/2)</f>
        <v>1069.031597081175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24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25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27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28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 t="shared" si="0"/>
        <v>4132.32660664104</v>
      </c>
      <c r="F17" s="16"/>
      <c r="G17" s="22">
        <f t="shared" si="1"/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29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 t="shared" si="0"/>
        <v>4254.553260495869</v>
      </c>
      <c r="F18" s="16"/>
      <c r="G18" s="22">
        <f t="shared" si="1"/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30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 t="shared" si="0"/>
        <v>4061.876073658865</v>
      </c>
      <c r="F19" s="16"/>
      <c r="G19" s="22">
        <f t="shared" si="1"/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3" t="s">
        <v>31</v>
      </c>
      <c r="B20" s="21">
        <f>J19</f>
        <v>311.15700000000004</v>
      </c>
      <c r="C20" s="17">
        <f>3403.386+240.805</f>
        <v>3644.191</v>
      </c>
      <c r="D20" s="17">
        <f>(19923.723+3115+574.81)*2.204622/2000</f>
        <v>26.029457174763003</v>
      </c>
      <c r="E20" s="17">
        <f t="shared" si="0"/>
        <v>3981.377457174763</v>
      </c>
      <c r="F20" s="16"/>
      <c r="G20" s="22">
        <f t="shared" si="1"/>
        <v>2541.4454187007714</v>
      </c>
      <c r="H20" s="17">
        <f>((778.120003+7.608+103.583669))*(2.204622/2)</f>
        <v>980.2980384739919</v>
      </c>
      <c r="I20" s="16">
        <f>E20-J20</f>
        <v>3521.743457174763</v>
      </c>
      <c r="J20" s="17">
        <f>419.802+39.832</f>
        <v>459.634</v>
      </c>
    </row>
    <row r="21" spans="1:10" ht="15.75">
      <c r="A21" s="3" t="s">
        <v>32</v>
      </c>
      <c r="B21" s="21">
        <f>J20</f>
        <v>459.634</v>
      </c>
      <c r="C21" s="17">
        <f>3111.301+217.058</f>
        <v>3328.359</v>
      </c>
      <c r="D21" s="17">
        <f>(23371.17+3917+880.38)*2.204622/2000</f>
        <v>31.050502519050003</v>
      </c>
      <c r="E21" s="17">
        <f t="shared" si="0"/>
        <v>3819.04350251905</v>
      </c>
      <c r="F21" s="16"/>
      <c r="G21" s="22">
        <f t="shared" si="1"/>
        <v>2785.589426286835</v>
      </c>
      <c r="H21" s="17">
        <f>((603.668112+6.591+78.102953))*(2.204622/2)</f>
        <v>758.7890762322149</v>
      </c>
      <c r="I21" s="16">
        <f>E21-J21</f>
        <v>3544.37850251905</v>
      </c>
      <c r="J21" s="17">
        <f>247.799+26.866</f>
        <v>274.665</v>
      </c>
    </row>
    <row r="22" spans="1:10" ht="15.75">
      <c r="A22" s="3" t="s">
        <v>33</v>
      </c>
      <c r="B22" s="21">
        <f>J21</f>
        <v>274.665</v>
      </c>
      <c r="C22" s="17">
        <f>3042.315+215.143</f>
        <v>3257.458</v>
      </c>
      <c r="D22" s="17">
        <f>(24727.224+3457+701.354)*2.204622/2000</f>
        <v>31.840890370758</v>
      </c>
      <c r="E22" s="17">
        <f t="shared" si="0"/>
        <v>3563.9638903707582</v>
      </c>
      <c r="F22" s="16"/>
      <c r="G22" s="22">
        <f t="shared" si="1"/>
        <v>2414.8995588929474</v>
      </c>
      <c r="H22" s="17">
        <f>((677.34493+2.925+122.750571))*(2.204622/2)</f>
        <v>885.178331477811</v>
      </c>
      <c r="I22" s="16">
        <f>E22-J22</f>
        <v>3300.0778903707583</v>
      </c>
      <c r="J22" s="17">
        <f>233.715+30.171</f>
        <v>263.886</v>
      </c>
    </row>
    <row r="23" spans="1:10" ht="15.75">
      <c r="A23" s="3" t="s">
        <v>34</v>
      </c>
      <c r="B23" s="21"/>
      <c r="C23" s="17">
        <f>SUM(C11:C22)</f>
        <v>44671.66199999999</v>
      </c>
      <c r="D23" s="17">
        <f>SUM(D11:D22)</f>
        <v>403.142314586949</v>
      </c>
      <c r="E23" s="17">
        <f>B11+C23+D23</f>
        <v>45335.26831458694</v>
      </c>
      <c r="F23" s="16">
        <f>SUM(F11:F12)</f>
        <v>0</v>
      </c>
      <c r="G23" s="22">
        <f>SUM(G11:G22)</f>
        <v>33107.983098089295</v>
      </c>
      <c r="H23" s="17">
        <f>SUM(H11:H22)</f>
        <v>11963.399216497657</v>
      </c>
      <c r="I23" s="16">
        <f>SUM(I11:I22)</f>
        <v>45071.38231458696</v>
      </c>
      <c r="J23" s="17"/>
    </row>
    <row r="24" spans="1:10" ht="15.75">
      <c r="A24" s="3"/>
      <c r="B24" s="16"/>
      <c r="C24" s="17"/>
      <c r="D24" s="17"/>
      <c r="E24" s="17"/>
      <c r="F24" s="16"/>
      <c r="G24" s="17"/>
      <c r="H24" s="17"/>
      <c r="I24" s="17"/>
      <c r="J24" s="16"/>
    </row>
    <row r="25" spans="1:10" ht="15.75">
      <c r="A25" s="2" t="s">
        <v>35</v>
      </c>
      <c r="B25" s="12"/>
      <c r="C25" s="17"/>
      <c r="D25" s="17"/>
      <c r="E25" s="17"/>
      <c r="F25" s="16"/>
      <c r="G25" s="17"/>
      <c r="H25" s="17"/>
      <c r="I25" s="17"/>
      <c r="J25" s="16"/>
    </row>
    <row r="26" spans="1:10" ht="15.75">
      <c r="A26" s="3" t="s">
        <v>21</v>
      </c>
      <c r="B26" s="21">
        <f>J22</f>
        <v>263.886</v>
      </c>
      <c r="C26" s="17">
        <f>3830.125+273.917</f>
        <v>4104.042</v>
      </c>
      <c r="D26" s="17">
        <f>(19688.512+3296+507.805)*2.204622/2000</f>
        <v>25.895839444587</v>
      </c>
      <c r="E26" s="17">
        <f>SUM(B26:D26)</f>
        <v>4393.823839444588</v>
      </c>
      <c r="F26" s="16"/>
      <c r="G26" s="22">
        <f>I26-H26</f>
        <v>3082.831684079419</v>
      </c>
      <c r="H26" s="17">
        <f>((694.282647+2.805+149.649032))*(2.204622/2)</f>
        <v>933.367155365169</v>
      </c>
      <c r="I26" s="16">
        <f>E26-J26</f>
        <v>4016.198839444588</v>
      </c>
      <c r="J26" s="17">
        <f>335.413+42.212</f>
        <v>377.625</v>
      </c>
    </row>
    <row r="27" spans="1:10" ht="15.75">
      <c r="A27" s="3" t="s">
        <v>22</v>
      </c>
      <c r="B27" s="21">
        <f>J26</f>
        <v>377.625</v>
      </c>
      <c r="C27" s="17">
        <f>3739.093+273.414</f>
        <v>4012.5069999999996</v>
      </c>
      <c r="D27" s="17">
        <f>(21225.265+3897+120.443)*2.204622/2000</f>
        <v>27.825314698188</v>
      </c>
      <c r="E27" s="17">
        <f>SUM(B27:D27)</f>
        <v>4417.9573146981875</v>
      </c>
      <c r="F27" s="16"/>
      <c r="G27" s="22">
        <f>I27-H27</f>
        <v>3000.782290577755</v>
      </c>
      <c r="H27" s="17">
        <f>((665.571022+3.395+246.512481))*(2.204622/2)</f>
        <v>1009.142024120433</v>
      </c>
      <c r="I27" s="16">
        <f>E27-J27</f>
        <v>4009.9243146981876</v>
      </c>
      <c r="J27" s="17">
        <f>361.959+46.074</f>
        <v>408.033</v>
      </c>
    </row>
    <row r="28" spans="1:10" ht="15.75">
      <c r="A28" s="3" t="s">
        <v>23</v>
      </c>
      <c r="B28" s="21">
        <f>J27</f>
        <v>408.033</v>
      </c>
      <c r="C28" s="17">
        <f>3690.668+273.479</f>
        <v>3964.147</v>
      </c>
      <c r="D28" s="17">
        <f>(18996.844+4258+134.818)*2.204622/2000</f>
        <v>25.782681708882002</v>
      </c>
      <c r="E28" s="17">
        <f>SUM(B28:D28)</f>
        <v>4397.962681708882</v>
      </c>
      <c r="F28" s="16"/>
      <c r="G28" s="22">
        <f>I28-H28</f>
        <v>3026.001959631474</v>
      </c>
      <c r="H28" s="17">
        <f>((650.81809+2.548+186.279638))*(2.204622/2)</f>
        <v>925.550722077408</v>
      </c>
      <c r="I28" s="16">
        <f>E28-J28</f>
        <v>3951.552681708882</v>
      </c>
      <c r="J28" s="17">
        <f>403.901+42.509</f>
        <v>446.41</v>
      </c>
    </row>
    <row r="29" spans="1:10" ht="15.75">
      <c r="A29" s="3" t="s">
        <v>24</v>
      </c>
      <c r="B29" s="21">
        <f>J28</f>
        <v>446.41</v>
      </c>
      <c r="C29" s="17">
        <f>3747.833+260.706</f>
        <v>4008.539</v>
      </c>
      <c r="D29" s="17">
        <f>(28002.473+4355+726.884)*2.204622/2000</f>
        <v>36.469250649027</v>
      </c>
      <c r="E29" s="17">
        <f>SUM(B29:D29)</f>
        <v>4491.418250649028</v>
      </c>
      <c r="F29" s="16"/>
      <c r="G29" s="22">
        <f>I29-H29</f>
        <v>2758.621568557856</v>
      </c>
      <c r="H29" s="17">
        <f>((955.04107+3.027+227.792982))*(2.204622/2)</f>
        <v>1307.187682091172</v>
      </c>
      <c r="I29" s="16">
        <f>E29-J29</f>
        <v>4065.809250649028</v>
      </c>
      <c r="J29" s="17">
        <f>387.02+38.589</f>
        <v>425.609</v>
      </c>
    </row>
    <row r="30" spans="1:10" ht="15.75">
      <c r="A30" s="1" t="s">
        <v>36</v>
      </c>
      <c r="B30" s="23"/>
      <c r="C30" s="18">
        <f>SUM(C26:C29)</f>
        <v>16089.235</v>
      </c>
      <c r="D30" s="18">
        <f>SUM(D26:D29)</f>
        <v>115.973086500684</v>
      </c>
      <c r="E30" s="18">
        <f>B26+C30+D30</f>
        <v>16469.094086500685</v>
      </c>
      <c r="F30" s="15">
        <f>SUM(F16:F17)</f>
        <v>0</v>
      </c>
      <c r="G30" s="18">
        <f>SUM(G26:G29)</f>
        <v>11868.237502846503</v>
      </c>
      <c r="H30" s="18">
        <f>SUM(H26:H29)</f>
        <v>4175.247583654182</v>
      </c>
      <c r="I30" s="18">
        <f>SUM(I26:I29)</f>
        <v>16043.485086500685</v>
      </c>
      <c r="J30" s="18"/>
    </row>
    <row r="31" spans="1:10" ht="18.75">
      <c r="A31" s="7" t="s">
        <v>17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2" t="s">
        <v>16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5.75">
      <c r="A33" s="2" t="s">
        <v>12</v>
      </c>
      <c r="B33" s="8">
        <f ca="1">NOW()</f>
        <v>42804.44901296296</v>
      </c>
      <c r="C33" s="9"/>
      <c r="D33" s="6"/>
      <c r="E33" s="6"/>
      <c r="F33" s="6"/>
      <c r="G33" s="6"/>
      <c r="H33" s="6"/>
      <c r="I33" s="6"/>
      <c r="J33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2017-03-10T15:46:44Z</dcterms:modified>
  <cp:category/>
  <cp:version/>
  <cp:contentType/>
  <cp:contentStatus/>
</cp:coreProperties>
</file>