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<sst xmlns="http://schemas.openxmlformats.org/spreadsheetml/2006/main" count="90" uniqueCount="77">
  <si>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</si>
  <si>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</si>
  <si>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</si>
  <si>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</si>
  <si>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</si>
  <si>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</si>
  <si>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</si>
  <si>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</si>
  <si>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</si>
  <si>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</si>
  <si>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</si>
  <si>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</si>
  <si>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</si>
  <si>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</si>
  <si>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</si>
  <si>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</si>
  <si>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</si>
  <si>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</si>
  <si>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</si>
  <si>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</si>
  <si>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</si>
  <si>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</si>
  <si>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</si>
  <si>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</si>
  <si>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</si>
  <si>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</si>
  <si>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</si>
  <si>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</si>
  <si>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</si>
  <si>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</si>
  <si>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</si>
  <si>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</si>
  <si>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</si>
  <si>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</si>
  <si>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</si>
  <si>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</si>
  <si>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</si>
  <si>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</si>
  <si>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</si>
  <si>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</si>
  <si>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</si>
  <si>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</si>
  <si>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</si>
  <si>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</si>
  <si>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</si>
  <si>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</si>
  <si>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</si>
  <si>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</si>
  <si>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</si>
  <si>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</si>
  <si>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</si>
  <si>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</si>
  <si>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</si>
  <si>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</si>
  <si>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</si>
  <si>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</si>
  <si>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</si>
  <si>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</si>
  <si>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</si>
  <si>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</si>
  <si>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</si>
  <si>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</si>
  <si>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</si>
  <si>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</si>
  <si>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</si>
  <si>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</si>
  <si>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</si>
  <si>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</si>
  <si>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</si>
  <si>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</si>
  <si>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</si>
  <si>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Last updated October 9, 2015.</t>
  </si>
  <si>
    <t>Oct. 1, 2015 1/</t>
  </si>
  <si>
    <t>Oct. 2, 2014 1/</t>
  </si>
  <si>
    <t>year 2/</t>
  </si>
  <si>
    <t xml:space="preserve">1/   Total commercial shipments and outstanding sales. 2/ Total August-July marketing year commercial shipments. </t>
  </si>
  <si>
    <t xml:space="preserve">  Guinea-Conakry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</si>
</sst>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60" activePane="bottomLeft" state="frozen"/>
      <selection pane="topLeft" activeCell="A1" sqref="A1"/>
      <selection pane="bottomLeft" activeCell="C74" sqref="C74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1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68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1.25">
      <c r="A3" s="14" t="s">
        <v>0</v>
      </c>
      <c r="B3" s="4"/>
      <c r="C3" s="57" t="s">
        <v>69</v>
      </c>
      <c r="D3" s="57" t="s">
        <v>66</v>
      </c>
      <c r="E3" s="57" t="s">
        <v>66</v>
      </c>
      <c r="F3" s="37" t="s">
        <v>65</v>
      </c>
      <c r="G3" s="37" t="s">
        <v>62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1.25">
      <c r="A4" s="14" t="s">
        <v>21</v>
      </c>
      <c r="B4" s="4"/>
      <c r="C4" s="14" t="s">
        <v>67</v>
      </c>
      <c r="D4" s="14" t="s">
        <v>67</v>
      </c>
      <c r="E4" s="14" t="s">
        <v>67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1.25">
      <c r="A5" s="26" t="s">
        <v>1</v>
      </c>
      <c r="B5" s="15"/>
      <c r="C5" s="63" t="s">
        <v>72</v>
      </c>
      <c r="D5" s="26" t="s">
        <v>73</v>
      </c>
      <c r="E5" s="64" t="s">
        <v>74</v>
      </c>
      <c r="F5" s="16" t="s">
        <v>74</v>
      </c>
      <c r="G5" s="16" t="s">
        <v>74</v>
      </c>
      <c r="H5" s="16" t="s">
        <v>74</v>
      </c>
      <c r="I5" s="16" t="s">
        <v>74</v>
      </c>
      <c r="J5" s="16" t="s">
        <v>74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4"/>
      <c r="G7" s="57" t="s">
        <v>63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1.25">
      <c r="A9" s="27" t="s">
        <v>12</v>
      </c>
      <c r="B9" s="4"/>
      <c r="C9" s="58">
        <f aca="true" t="shared" si="0" ref="C9:I9">C10+C11+C12</f>
        <v>11.2</v>
      </c>
      <c r="D9" s="58">
        <f t="shared" si="0"/>
        <v>5.999999999999999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1.25">
      <c r="A10" s="28" t="s">
        <v>22</v>
      </c>
      <c r="B10" s="4"/>
      <c r="C10" s="38">
        <f>9.6+1.3</f>
        <v>10.9</v>
      </c>
      <c r="D10" s="38">
        <f>3.5+1.6</f>
        <v>5.1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1.25">
      <c r="A11" s="28" t="s">
        <v>23</v>
      </c>
      <c r="B11" s="4"/>
      <c r="C11" s="38">
        <v>0.1</v>
      </c>
      <c r="D11" s="38">
        <v>0.1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1.25">
      <c r="A12" s="28" t="s">
        <v>24</v>
      </c>
      <c r="B12" s="4"/>
      <c r="C12" s="38">
        <v>0.2</v>
      </c>
      <c r="D12" s="38">
        <v>0.8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1.25">
      <c r="A14" s="27" t="s">
        <v>9</v>
      </c>
      <c r="B14" s="4"/>
      <c r="C14" s="58">
        <f aca="true" t="shared" si="1" ref="C14:I14">C15+C16+C17+C18</f>
        <v>229.50000000000003</v>
      </c>
      <c r="D14" s="58">
        <f>D15+D16+D17+D18</f>
        <v>53.8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1.25">
      <c r="A15" s="29" t="s">
        <v>25</v>
      </c>
      <c r="B15" s="4"/>
      <c r="C15" s="58">
        <v>0.3</v>
      </c>
      <c r="D15" s="58">
        <v>0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1.25">
      <c r="A16" s="28" t="s">
        <v>26</v>
      </c>
      <c r="B16" s="4"/>
      <c r="C16" s="58">
        <f>112.9+48</f>
        <v>160.9</v>
      </c>
      <c r="D16" s="58">
        <f>24+0.2</f>
        <v>24.2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1.25">
      <c r="A17" s="28" t="s">
        <v>27</v>
      </c>
      <c r="B17" s="4"/>
      <c r="C17" s="58">
        <f>38.8+24.1</f>
        <v>62.9</v>
      </c>
      <c r="D17" s="58">
        <v>25.6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1.25">
      <c r="A18" s="28" t="s">
        <v>28</v>
      </c>
      <c r="B18" s="4"/>
      <c r="C18" s="58">
        <f>3.3+2.1</f>
        <v>5.4</v>
      </c>
      <c r="D18" s="58">
        <f>2.1+1.9</f>
        <v>4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128.2+124.4-C15-C17+C32</f>
        <v>208.89999999999998</v>
      </c>
      <c r="D20" s="58">
        <f>49.3+41.1-D15-D17+D32</f>
        <v>151.3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f>0.8+1</f>
        <v>1.8</v>
      </c>
      <c r="D21" s="38">
        <v>1.5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64</v>
      </c>
      <c r="B22" s="4"/>
      <c r="C22" s="38">
        <v>60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62.5</v>
      </c>
      <c r="D23" s="38">
        <v>0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v>3.6</v>
      </c>
      <c r="D24" s="58">
        <v>1.7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9+12.6</f>
        <v>21.6</v>
      </c>
      <c r="D25" s="58">
        <f>10.8+15.6</f>
        <v>26.4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0.4</v>
      </c>
      <c r="D26" s="38">
        <v>0.7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0.6</v>
      </c>
      <c r="D27" s="38">
        <v>0.4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6.5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12.8+12.6</f>
        <v>25.4</v>
      </c>
      <c r="D29" s="58">
        <f>15.6+14</f>
        <v>29.6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1.1</v>
      </c>
      <c r="D30" s="38">
        <v>0.8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19.5</v>
      </c>
      <c r="D32" s="38">
        <v>86.5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5.899999999999977</v>
      </c>
      <c r="D33" s="54">
        <f>D20-SUM(D21:D32)</f>
        <v>3.700000000000017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1.25">
      <c r="A35" s="27" t="s">
        <v>6</v>
      </c>
      <c r="C35" s="58">
        <f>1.3+22.2</f>
        <v>23.5</v>
      </c>
      <c r="D35" s="58">
        <f>7.2+7.5</f>
        <v>14.7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1.25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1.25">
      <c r="A37" s="29" t="s">
        <v>35</v>
      </c>
      <c r="B37" s="4"/>
      <c r="C37" s="38">
        <v>0</v>
      </c>
      <c r="D37" s="38">
        <v>14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1.25">
      <c r="A38" s="29" t="s">
        <v>76</v>
      </c>
      <c r="B38" s="4"/>
      <c r="C38" s="38">
        <v>1</v>
      </c>
      <c r="D38" s="38">
        <v>0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1.25">
      <c r="A39" s="29" t="s">
        <v>36</v>
      </c>
      <c r="B39" s="4"/>
      <c r="C39" s="38">
        <v>1</v>
      </c>
      <c r="D39" s="38">
        <v>0.1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v>21.3</v>
      </c>
      <c r="D40" s="38">
        <v>0.5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1.25">
      <c r="A43" s="29" t="s">
        <v>40</v>
      </c>
      <c r="B43" s="4"/>
      <c r="C43" s="38">
        <v>0</v>
      </c>
      <c r="D43" s="38">
        <v>0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1.25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1.25">
      <c r="A45" s="29" t="s">
        <v>42</v>
      </c>
      <c r="B45" s="4"/>
      <c r="C45" s="54">
        <f aca="true" t="shared" si="3" ref="C45:I45">C35-SUM(C36:C44)</f>
        <v>0.1999999999999993</v>
      </c>
      <c r="D45" s="54">
        <f>D35-SUM(D36:D44)</f>
        <v>0.09999999999999964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203.7+482.3</f>
        <v>686</v>
      </c>
      <c r="D47" s="58">
        <f>387+287.9</f>
        <v>674.9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1.1</v>
      </c>
      <c r="D48" s="38">
        <v>1.1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33.2+20.3</f>
        <v>53.5</v>
      </c>
      <c r="D50" s="58">
        <f>22.3+20.3</f>
        <v>42.6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v>14.4</v>
      </c>
      <c r="D51" s="58">
        <v>3.5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v>13.8</v>
      </c>
      <c r="D52" s="58">
        <f>14.6+1.7</f>
        <v>16.3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0.2</v>
      </c>
      <c r="D53" s="38">
        <v>1.8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4.6+26.6</f>
        <v>31.200000000000003</v>
      </c>
      <c r="D54" s="58">
        <f>25.5+4.8</f>
        <v>30.3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v>25.7</v>
      </c>
      <c r="D55" s="58">
        <f>9.4+1.7</f>
        <v>11.1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v>77.6</v>
      </c>
      <c r="D56" s="58">
        <f>31.5+68.5</f>
        <v>100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f>1.4+20.2</f>
        <v>21.599999999999998</v>
      </c>
      <c r="D57" s="58">
        <f>21.4+14.5</f>
        <v>35.9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0.3</v>
      </c>
      <c r="D58" s="38">
        <v>0.2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0.2</v>
      </c>
      <c r="D59" s="38">
        <v>0.1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124.9+114</f>
        <v>238.9</v>
      </c>
      <c r="D60" s="58">
        <f>200.7+102.6</f>
        <v>303.29999999999995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1.2</v>
      </c>
      <c r="D61" s="38">
        <v>1.1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0.4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v>56.9</v>
      </c>
      <c r="D63" s="38">
        <v>0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f>30+119.1</f>
        <v>149.1</v>
      </c>
      <c r="D64" s="59">
        <f>60+65.5</f>
        <v>125.5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0.2999999999999545</v>
      </c>
      <c r="D65" s="60">
        <f>D47-SUM(D48:D64)</f>
        <v>1.7000000000000455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30.7</v>
      </c>
      <c r="D67" s="41">
        <v>65.6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489.7+700.1</f>
        <v>1189.8</v>
      </c>
      <c r="D69" s="42">
        <f>625.6+340.8</f>
        <v>966.4000000000001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75</v>
      </c>
      <c r="Y70" s="4"/>
    </row>
    <row r="71" spans="1:25" ht="11.25" customHeight="1">
      <c r="A71" s="6" t="s">
        <v>70</v>
      </c>
      <c r="L71" s="8"/>
      <c r="P71" s="8"/>
      <c r="Y71" s="4"/>
    </row>
    <row r="72" spans="1:25" ht="12" customHeight="1">
      <c r="A72" s="23" t="s">
        <v>71</v>
      </c>
      <c r="Y72" s="4"/>
    </row>
    <row r="73" ht="10.5" customHeight="1">
      <c r="Y73" s="4"/>
    </row>
    <row r="75" ht="11.25">
      <c r="Y75" s="4"/>
    </row>
    <row r="76" ht="11.25">
      <c r="J76" s="19"/>
    </row>
    <row r="77" ht="11.25">
      <c r="J77" s="19"/>
    </row>
    <row r="78" ht="11.25">
      <c r="J78" s="19"/>
    </row>
    <row r="79" ht="11.25">
      <c r="J79" s="19"/>
    </row>
    <row r="83" ht="11.25">
      <c r="J83" s="19"/>
    </row>
    <row r="84" ht="11.25">
      <c r="J84" s="19"/>
    </row>
    <row r="85" spans="13:24" ht="11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1.25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1.25">
      <c r="J87" s="19"/>
    </row>
    <row r="88" spans="9:10" ht="11.25">
      <c r="I88" s="1"/>
      <c r="J88" s="19"/>
    </row>
    <row r="89" spans="9:10" ht="11.25">
      <c r="I89" s="1"/>
      <c r="J89" s="19"/>
    </row>
    <row r="90" spans="1:10" ht="11.25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1.25">
      <c r="A91" s="7"/>
      <c r="B91" s="7"/>
      <c r="C91" s="7"/>
      <c r="D91" s="7"/>
      <c r="E91" s="7"/>
      <c r="F91" s="7"/>
      <c r="G91" s="7"/>
      <c r="H91" s="7"/>
      <c r="J91" s="19"/>
    </row>
    <row r="92" spans="1:10" ht="11.25">
      <c r="A92" s="7"/>
      <c r="B92" s="8"/>
      <c r="C92" s="8"/>
      <c r="D92" s="8"/>
      <c r="E92" s="8"/>
      <c r="F92" s="8"/>
      <c r="G92" s="8"/>
      <c r="H92" s="8"/>
      <c r="J92" s="19"/>
    </row>
    <row r="93" ht="11.25">
      <c r="J93" s="19"/>
    </row>
    <row r="94" ht="11.25">
      <c r="J94" s="19"/>
    </row>
    <row r="95" ht="11.25">
      <c r="J95" s="19"/>
    </row>
    <row r="96" ht="11.25">
      <c r="J96" s="19"/>
    </row>
    <row r="97" ht="11.25">
      <c r="J97" s="19"/>
    </row>
    <row r="98" ht="11.25">
      <c r="J98" s="19"/>
    </row>
    <row r="99" ht="11.25">
      <c r="J99" s="19"/>
    </row>
    <row r="100" ht="11.25">
      <c r="J100" s="19"/>
    </row>
    <row r="101" ht="11.25">
      <c r="J101" s="19"/>
    </row>
    <row r="102" ht="11.25">
      <c r="J102" s="19"/>
    </row>
    <row r="103" ht="11.25">
      <c r="J103" s="19"/>
    </row>
    <row r="104" ht="11.25">
      <c r="J104" s="19"/>
    </row>
    <row r="105" ht="11.25">
      <c r="J105" s="19"/>
    </row>
    <row r="106" ht="11.25">
      <c r="J106" s="19"/>
    </row>
    <row r="107" ht="11.25">
      <c r="J107" s="19"/>
    </row>
    <row r="131" ht="11.25">
      <c r="L131" s="22"/>
    </row>
    <row r="135" spans="12:16" ht="11.25">
      <c r="L135" s="8"/>
      <c r="P135" s="8"/>
    </row>
    <row r="136" ht="11.25">
      <c r="J136" s="19"/>
    </row>
    <row r="141" spans="13:24" ht="11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5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2015-10-14T15:11:55Z</cp:lastPrinted>
  <dcterms:created xsi:type="dcterms:W3CDTF">2001-11-27T20:33:34Z</dcterms:created>
  <dcterms:modified xsi:type="dcterms:W3CDTF">2015-10-14T15:43:36Z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