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8" windowWidth="13800" windowHeight="4980" activeTab="0"/>
  </bookViews>
  <sheets>
    <sheet name="RICETABLE7" sheetId="1" r:id="rId1"/>
  </sheets>
  <definedNames>
    <definedName name="\m">'RICETABLE7'!$N$10:$N$25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<sst xmlns="http://schemas.openxmlformats.org/spreadsheetml/2006/main" count="85" uniqueCount="75">
  <si>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</si>
  <si>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</si>
  <si>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</si>
  <si>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</si>
  <si>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</si>
  <si>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</si>
  <si>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</si>
  <si>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</si>
  <si>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</si>
  <si>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</si>
  <si>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</si>
  <si>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</si>
  <si>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</si>
  <si>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</si>
  <si>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</si>
  <si>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</si>
  <si>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</si>
  <si>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</si>
  <si>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</si>
  <si>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</si>
  <si>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</si>
  <si>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</si>
  <si>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</si>
  <si>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</si>
  <si>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</si>
  <si>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</si>
  <si>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</si>
  <si>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</si>
  <si>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</si>
  <si>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</si>
  <si>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</si>
  <si>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</si>
  <si>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</si>
  <si>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</si>
  <si>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</si>
  <si>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</si>
  <si>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</si>
  <si>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</si>
  <si>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</si>
  <si>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</si>
  <si>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</si>
  <si>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</si>
  <si>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</si>
  <si>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</si>
  <si>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</si>
  <si>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</si>
  <si>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</si>
  <si>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</si>
  <si>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</si>
  <si>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</si>
  <si>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</si>
  <si>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</si>
  <si>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</si>
  <si>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</si>
  <si>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</si>
  <si>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</si>
  <si>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</si>
  <si>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</si>
  <si>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</si>
  <si>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</si>
  <si>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</si>
  <si>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</si>
  <si>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</si>
  <si>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</si>
  <si>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</si>
  <si>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</si>
  <si>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</si>
  <si>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</si>
  <si>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</si>
  <si>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through</t>
  </si>
  <si>
    <t>1/  Total August-July marketing year shipments.</t>
  </si>
  <si>
    <t>October 4</t>
  </si>
  <si>
    <t>October 6</t>
  </si>
  <si>
    <t>Last updated October 12, 2012.</t>
  </si>
  <si>
    <t>1,000 tons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</si>
</sst>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38" activePane="bottomLeft" state="frozen"/>
      <selection pane="topLeft" activeCell="A1" sqref="A1"/>
      <selection pane="bottomLeft" activeCell="A43" sqref="A4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64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68</v>
      </c>
      <c r="D3" s="40" t="s">
        <v>65</v>
      </c>
      <c r="E3" s="40" t="s">
        <v>65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69</v>
      </c>
      <c r="D4" s="1" t="s">
        <v>69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61" t="s">
        <v>71</v>
      </c>
      <c r="D5" s="61" t="s">
        <v>72</v>
      </c>
      <c r="E5" s="16" t="s">
        <v>67</v>
      </c>
      <c r="F5" s="16" t="s">
        <v>67</v>
      </c>
      <c r="G5" s="62" t="s">
        <v>67</v>
      </c>
      <c r="H5" s="16" t="s">
        <v>67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2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3" t="s">
        <v>74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41">
        <f>C10+C11+C12</f>
        <v>14.7</v>
      </c>
      <c r="D9" s="41">
        <f>D10+D11+D12</f>
        <v>11.799999999999999</v>
      </c>
      <c r="E9" s="41">
        <f>E10+E11+E12</f>
        <v>61.300000000000004</v>
      </c>
      <c r="F9" s="41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8.3+5.6</f>
        <v>13.9</v>
      </c>
      <c r="D10" s="41">
        <f>1.4+7.2</f>
        <v>8.6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0.2</v>
      </c>
      <c r="D11" s="41">
        <v>2.3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0.6</v>
      </c>
      <c r="D12" s="41">
        <v>0.9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41">
        <f>C15+C16+C17+C18</f>
        <v>43.5</v>
      </c>
      <c r="D14" s="41">
        <f>D15+D16+D17+D18</f>
        <v>156.70000000000002</v>
      </c>
      <c r="E14" s="41">
        <f>E15+E16+E17+E18</f>
        <v>592.3000000000001</v>
      </c>
      <c r="F14" s="41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41">
        <v>0.9</v>
      </c>
      <c r="D15" s="41">
        <v>0.4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/>
      <c r="C16" s="41">
        <v>31.5</v>
      </c>
      <c r="D16" s="41">
        <f>57.4+14.1</f>
        <v>71.5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41">
        <v>0</v>
      </c>
      <c r="D17" s="41">
        <f>39.2+42.1</f>
        <v>81.30000000000001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41">
        <v>11.1</v>
      </c>
      <c r="D18" s="41">
        <v>3.5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41">
        <f>31.7+59.4-C15-C17+C31</f>
        <v>105.89999999999999</v>
      </c>
      <c r="D20" s="41">
        <f>96.7+86.5-D15-D17+D31</f>
        <v>160.39999999999998</v>
      </c>
      <c r="E20" s="41">
        <f>461.3-E15-E17+E31</f>
        <v>499.90000000000003</v>
      </c>
      <c r="F20" s="41">
        <f>542.7-F15-F17+F31</f>
        <v>641.8</v>
      </c>
      <c r="G20" s="52">
        <f>751.5</f>
        <v>751.5</v>
      </c>
      <c r="H20" s="52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1.9</v>
      </c>
      <c r="D21" s="41">
        <v>2.6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11</v>
      </c>
      <c r="B23" s="4"/>
      <c r="C23" s="41">
        <v>4.9</v>
      </c>
      <c r="D23" s="41">
        <v>5.4</v>
      </c>
      <c r="E23" s="41">
        <v>22.4</v>
      </c>
      <c r="F23" s="47">
        <v>33.3</v>
      </c>
      <c r="G23" s="52">
        <v>45.7</v>
      </c>
      <c r="H23" s="52">
        <v>33.4</v>
      </c>
      <c r="M23" s="4"/>
      <c r="Y23" s="4"/>
      <c r="AA23" s="7"/>
      <c r="AB23" s="7"/>
    </row>
    <row r="24" spans="1:28" ht="12" customHeight="1">
      <c r="A24" s="32" t="s">
        <v>4</v>
      </c>
      <c r="B24" s="4"/>
      <c r="C24" s="41">
        <f>11.4+17.5</f>
        <v>28.9</v>
      </c>
      <c r="D24" s="41">
        <f>14.7+12.1</f>
        <v>26.799999999999997</v>
      </c>
      <c r="E24" s="41">
        <v>93.2</v>
      </c>
      <c r="F24" s="47">
        <v>83</v>
      </c>
      <c r="G24" s="52">
        <v>66.4</v>
      </c>
      <c r="H24" s="52">
        <v>86.2</v>
      </c>
      <c r="M24" s="4"/>
      <c r="Y24" s="4"/>
      <c r="AA24" s="7"/>
      <c r="AB24" s="7"/>
    </row>
    <row r="25" spans="1:28" ht="12" customHeight="1">
      <c r="A25" s="32" t="s">
        <v>32</v>
      </c>
      <c r="B25" s="4"/>
      <c r="C25" s="41">
        <v>0.9</v>
      </c>
      <c r="D25" s="41">
        <v>1</v>
      </c>
      <c r="E25" s="41">
        <v>6.2</v>
      </c>
      <c r="F25" s="47">
        <v>6</v>
      </c>
      <c r="G25" s="52">
        <v>5.2</v>
      </c>
      <c r="H25" s="52">
        <v>5.5</v>
      </c>
      <c r="M25" s="4"/>
      <c r="Y25" s="4"/>
      <c r="AA25" s="7"/>
      <c r="AB25" s="7"/>
    </row>
    <row r="26" spans="1:28" ht="12" customHeight="1">
      <c r="A26" s="32" t="s">
        <v>33</v>
      </c>
      <c r="B26" s="4"/>
      <c r="C26" s="41">
        <v>0.7</v>
      </c>
      <c r="D26" s="41">
        <v>0.5</v>
      </c>
      <c r="E26" s="41">
        <v>3</v>
      </c>
      <c r="F26" s="47">
        <v>6.5</v>
      </c>
      <c r="G26" s="52">
        <v>8.3</v>
      </c>
      <c r="H26" s="52">
        <v>4.2</v>
      </c>
      <c r="M26" s="4"/>
      <c r="Y26" s="4"/>
      <c r="AA26" s="7"/>
      <c r="AB26" s="7"/>
    </row>
    <row r="27" spans="1:25" ht="12" customHeight="1">
      <c r="A27" s="32" t="s">
        <v>10</v>
      </c>
      <c r="B27" s="4"/>
      <c r="C27" s="41">
        <v>0</v>
      </c>
      <c r="D27" s="41">
        <v>0</v>
      </c>
      <c r="E27" s="41">
        <v>0</v>
      </c>
      <c r="F27" s="47">
        <v>9.4</v>
      </c>
      <c r="G27" s="52">
        <v>37.9</v>
      </c>
      <c r="H27" s="52">
        <v>103.2</v>
      </c>
      <c r="M27" s="4"/>
      <c r="Y27" s="4"/>
    </row>
    <row r="28" spans="1:28" ht="12" customHeight="1">
      <c r="A28" s="32" t="s">
        <v>5</v>
      </c>
      <c r="B28" s="4"/>
      <c r="C28" s="41">
        <f>15.6+28.7</f>
        <v>44.3</v>
      </c>
      <c r="D28" s="41">
        <f>34+13.2</f>
        <v>47.2</v>
      </c>
      <c r="E28" s="41">
        <v>107.1</v>
      </c>
      <c r="F28" s="47">
        <v>118</v>
      </c>
      <c r="G28" s="52">
        <v>108.5</v>
      </c>
      <c r="H28" s="52">
        <v>143.6</v>
      </c>
      <c r="M28" s="4"/>
      <c r="Y28" s="4"/>
      <c r="AA28" s="7"/>
      <c r="AB28" s="7"/>
    </row>
    <row r="29" spans="1:25" ht="12" customHeight="1">
      <c r="A29" s="32" t="s">
        <v>34</v>
      </c>
      <c r="B29" s="4"/>
      <c r="C29" s="41">
        <v>1.5</v>
      </c>
      <c r="D29" s="41">
        <v>1.6</v>
      </c>
      <c r="E29" s="41">
        <v>5.8</v>
      </c>
      <c r="F29" s="47">
        <v>5.3</v>
      </c>
      <c r="G29" s="52">
        <v>3</v>
      </c>
      <c r="H29" s="52">
        <v>3</v>
      </c>
      <c r="M29" s="4"/>
      <c r="Y29" s="4"/>
    </row>
    <row r="30" spans="1:28" ht="12" customHeight="1">
      <c r="A30" s="32" t="s">
        <v>35</v>
      </c>
      <c r="B30" s="4"/>
      <c r="C30" s="41">
        <v>0</v>
      </c>
      <c r="D30" s="41">
        <v>7.7</v>
      </c>
      <c r="E30" s="41">
        <v>21.9</v>
      </c>
      <c r="F30" s="47">
        <v>13.6</v>
      </c>
      <c r="G30" s="52">
        <v>15.9</v>
      </c>
      <c r="H30" s="52">
        <v>3.1</v>
      </c>
      <c r="M30" s="4"/>
      <c r="Y30" s="4"/>
      <c r="AA30" s="7"/>
      <c r="AB30" s="7"/>
    </row>
    <row r="31" spans="1:28" ht="12" customHeight="1">
      <c r="A31" s="31" t="s">
        <v>19</v>
      </c>
      <c r="B31" s="4"/>
      <c r="C31" s="41">
        <v>15.7</v>
      </c>
      <c r="D31" s="41">
        <v>58.9</v>
      </c>
      <c r="E31" s="41">
        <v>189.8</v>
      </c>
      <c r="F31" s="47">
        <v>200.3</v>
      </c>
      <c r="G31" s="52">
        <v>267</v>
      </c>
      <c r="H31" s="52">
        <v>22.7</v>
      </c>
      <c r="M31" s="4"/>
      <c r="Y31" s="4"/>
      <c r="AA31" s="7"/>
      <c r="AB31" s="7"/>
    </row>
    <row r="32" spans="1:28" ht="12" customHeight="1">
      <c r="A32" s="32" t="s">
        <v>36</v>
      </c>
      <c r="B32" s="4"/>
      <c r="C32" s="41">
        <v>1.3</v>
      </c>
      <c r="D32" s="41">
        <v>1.9</v>
      </c>
      <c r="E32" s="41">
        <v>4.6</v>
      </c>
      <c r="F32" s="47">
        <v>7.5</v>
      </c>
      <c r="G32" s="52">
        <v>4.8</v>
      </c>
      <c r="H32" s="52">
        <v>6.9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5.799999999999997</v>
      </c>
      <c r="D33" s="57">
        <f t="shared" si="0"/>
        <v>6.799999999999983</v>
      </c>
      <c r="E33" s="57">
        <f t="shared" si="0"/>
        <v>35.900000000000034</v>
      </c>
      <c r="F33" s="57">
        <f t="shared" si="0"/>
        <v>29.09999999999991</v>
      </c>
      <c r="G33" s="57">
        <f t="shared" si="0"/>
        <v>27.500000000000114</v>
      </c>
      <c r="H33" s="57">
        <f t="shared" si="0"/>
        <v>108.59999999999991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41">
        <f>44.6+55.7</f>
        <v>100.30000000000001</v>
      </c>
      <c r="D35" s="41">
        <f>26.4+62.1</f>
        <v>88.5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37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28" ht="11.25">
      <c r="A37" s="32" t="s">
        <v>38</v>
      </c>
      <c r="C37" s="41">
        <f>7.3+46.9</f>
        <v>54.199999999999996</v>
      </c>
      <c r="D37" s="41">
        <f>16.1+35.1</f>
        <v>51.2</v>
      </c>
      <c r="E37" s="41">
        <v>94</v>
      </c>
      <c r="F37" s="47">
        <v>100.2</v>
      </c>
      <c r="G37" s="52">
        <v>43.7</v>
      </c>
      <c r="H37" s="52">
        <v>50.9</v>
      </c>
      <c r="Y37" s="4"/>
      <c r="AA37" s="7"/>
      <c r="AB37" s="7"/>
    </row>
    <row r="38" spans="1:8" ht="11.25">
      <c r="A38" s="32" t="s">
        <v>66</v>
      </c>
      <c r="B38" s="4"/>
      <c r="C38" s="41">
        <v>0.4</v>
      </c>
      <c r="D38" s="41">
        <v>5.9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39</v>
      </c>
      <c r="B39" s="4"/>
      <c r="C39" s="41">
        <v>13</v>
      </c>
      <c r="D39" s="41">
        <f>5.7+14.5</f>
        <v>20.2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40</v>
      </c>
      <c r="C40" s="41">
        <v>15.2</v>
      </c>
      <c r="D40" s="41">
        <v>0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41</v>
      </c>
      <c r="B41" s="4"/>
      <c r="C41" s="41">
        <v>9.3</v>
      </c>
      <c r="D41" s="41">
        <v>0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42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43</v>
      </c>
      <c r="B43" s="4"/>
      <c r="C43" s="41">
        <v>0.2</v>
      </c>
      <c r="D43" s="41">
        <v>0.1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44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45</v>
      </c>
      <c r="B45" s="4"/>
      <c r="C45" s="57">
        <f>C35-SUM(C36:C44)</f>
        <v>8.000000000000014</v>
      </c>
      <c r="D45" s="57">
        <f>D35-SUM(D36:D44)</f>
        <v>11.100000000000009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41">
        <f>288.8+289.7</f>
        <v>578.5</v>
      </c>
      <c r="D47" s="41">
        <f>192.6+336.9</f>
        <v>529.5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46</v>
      </c>
      <c r="B48" s="4"/>
      <c r="C48" s="41">
        <v>1.9</v>
      </c>
      <c r="D48" s="41">
        <v>1.7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47</v>
      </c>
      <c r="B49" s="4"/>
      <c r="C49" s="41">
        <v>0</v>
      </c>
      <c r="D49" s="41">
        <v>0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48</v>
      </c>
      <c r="B50" s="4"/>
      <c r="C50" s="41">
        <f>18.3+27.6</f>
        <v>45.900000000000006</v>
      </c>
      <c r="D50" s="41">
        <f>19.1+27.1</f>
        <v>46.2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49</v>
      </c>
      <c r="B51" s="4"/>
      <c r="C51" s="41">
        <v>6.1</v>
      </c>
      <c r="D51" s="41">
        <v>0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50</v>
      </c>
      <c r="B52" s="4"/>
      <c r="C52" s="41">
        <f>13+17</f>
        <v>30</v>
      </c>
      <c r="D52" s="41">
        <f>6.8+0</f>
        <v>6.8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51</v>
      </c>
      <c r="B53" s="4"/>
      <c r="C53" s="41">
        <v>0.1</v>
      </c>
      <c r="D53" s="41">
        <v>3.4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52</v>
      </c>
      <c r="B54" s="4"/>
      <c r="C54" s="41">
        <v>16.8</v>
      </c>
      <c r="D54" s="41">
        <v>17.7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53</v>
      </c>
      <c r="B55" s="4"/>
      <c r="C55" s="58">
        <v>23.2</v>
      </c>
      <c r="D55" s="58">
        <f>8.4+13.2</f>
        <v>21.6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54</v>
      </c>
      <c r="B56" s="4"/>
      <c r="C56" s="41">
        <f>49.8+44.1</f>
        <v>93.9</v>
      </c>
      <c r="D56" s="41">
        <f>21+39.9</f>
        <v>60.9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55</v>
      </c>
      <c r="B57" s="4"/>
      <c r="C57" s="41">
        <f>13.9+20.7</f>
        <v>34.6</v>
      </c>
      <c r="D57" s="41">
        <f>16.5+30.3</f>
        <v>46.8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56</v>
      </c>
      <c r="B58" s="4"/>
      <c r="C58" s="41">
        <v>0.2</v>
      </c>
      <c r="D58" s="41">
        <f>1.8+3.7</f>
        <v>5.5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57</v>
      </c>
      <c r="B59" s="4"/>
      <c r="C59" s="41">
        <v>0.1</v>
      </c>
      <c r="D59" s="41">
        <f>7.2+3.2</f>
        <v>10.4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58</v>
      </c>
      <c r="B60" s="4"/>
      <c r="C60" s="41">
        <f>137.9+115.6</f>
        <v>253.5</v>
      </c>
      <c r="D60" s="41">
        <f>101.9+202.6</f>
        <v>304.5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59</v>
      </c>
      <c r="B61" s="4"/>
      <c r="C61" s="41">
        <v>1.4</v>
      </c>
      <c r="D61" s="41">
        <v>1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60</v>
      </c>
      <c r="B62" s="26"/>
      <c r="C62" s="42">
        <v>6</v>
      </c>
      <c r="D62" s="42">
        <v>1.6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61</v>
      </c>
      <c r="B63" s="4"/>
      <c r="C63" s="41">
        <v>0.4</v>
      </c>
      <c r="D63" s="41">
        <v>0.1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62</v>
      </c>
      <c r="B64" s="26"/>
      <c r="C64" s="42">
        <v>63</v>
      </c>
      <c r="D64" s="42">
        <v>0.1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63</v>
      </c>
      <c r="C65" s="59">
        <f>C47-SUM(C48:C64)</f>
        <v>1.400000000000091</v>
      </c>
      <c r="D65" s="59">
        <f>D47-SUM(D48:D64)</f>
        <v>1.1999999999999318</v>
      </c>
      <c r="E65" s="59">
        <f>E47-SUM(E48:E64)</f>
        <v>7.900000000000091</v>
      </c>
      <c r="F65" s="60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12.5</v>
      </c>
      <c r="D67" s="44">
        <v>0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436.7+418.5</f>
        <v>855.2</v>
      </c>
      <c r="D69" s="45">
        <f>436.9+507.6</f>
        <v>944.5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70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73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2012-10-12T17:59:45Z</cp:lastPrinted>
  <dcterms:created xsi:type="dcterms:W3CDTF">2001-11-27T20:33:34Z</dcterms:created>
  <dcterms:modified xsi:type="dcterms:W3CDTF">2012-10-12T20:42:37Z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