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usdagcc.sharepoint.com/sites/REE-ERS-FruitTreeNuts/Shared Documents/General/Yearbook/2024 FTN Yearbook/Publication/All yearbook tables/"/>
    </mc:Choice>
  </mc:AlternateContent>
  <xr:revisionPtr revIDLastSave="10" documentId="8_{391B6607-E1FC-4038-8422-C312BA086EE6}" xr6:coauthVersionLast="47" xr6:coauthVersionMax="47" xr10:uidLastSave="{DFAF2A28-7371-4395-8827-0059C12B08BA}"/>
  <bookViews>
    <workbookView xWindow="1050" yWindow="-120" windowWidth="37470" windowHeight="21840" tabRatio="882" xr2:uid="{CD6BD442-CEB5-4FB2-A750-86411BBA2589}"/>
  </bookViews>
  <sheets>
    <sheet name="Index" sheetId="226" r:id="rId1"/>
    <sheet name="C-1" sheetId="95" r:id="rId2"/>
    <sheet name="C-2" sheetId="96" r:id="rId3"/>
    <sheet name="C-3" sheetId="97" r:id="rId4"/>
    <sheet name="C-4" sheetId="98" r:id="rId5"/>
    <sheet name="C-5" sheetId="99" r:id="rId6"/>
    <sheet name="C-6" sheetId="100" r:id="rId7"/>
    <sheet name="C-7" sheetId="101" r:id="rId8"/>
    <sheet name="C-8" sheetId="102" r:id="rId9"/>
    <sheet name="C-9" sheetId="103" r:id="rId10"/>
    <sheet name="C-10" sheetId="104" r:id="rId11"/>
    <sheet name="C-11" sheetId="105" r:id="rId12"/>
    <sheet name="C-12" sheetId="106" r:id="rId13"/>
    <sheet name="C-13" sheetId="107" r:id="rId14"/>
    <sheet name="C-14" sheetId="108" r:id="rId15"/>
    <sheet name="C-15" sheetId="109" r:id="rId16"/>
    <sheet name="C-16" sheetId="110" r:id="rId17"/>
    <sheet name="C-17" sheetId="111" r:id="rId18"/>
    <sheet name="C-18" sheetId="112" r:id="rId19"/>
    <sheet name="C-19" sheetId="113" r:id="rId20"/>
    <sheet name="C-20" sheetId="114" r:id="rId21"/>
    <sheet name="C-21" sheetId="115" r:id="rId22"/>
    <sheet name="C-22" sheetId="116" r:id="rId23"/>
    <sheet name="C-23" sheetId="117" r:id="rId24"/>
    <sheet name="C-24" sheetId="118" r:id="rId25"/>
    <sheet name="C-25" sheetId="119" r:id="rId26"/>
    <sheet name="C-26" sheetId="120" r:id="rId27"/>
    <sheet name="C-27" sheetId="121" r:id="rId28"/>
    <sheet name="C-28" sheetId="122" r:id="rId29"/>
    <sheet name="C-29" sheetId="123" r:id="rId30"/>
    <sheet name="C-30" sheetId="124" r:id="rId31"/>
  </sheets>
  <definedNames>
    <definedName name="__123Graph_A" hidden="1">#REF!</definedName>
    <definedName name="__123Graph_ABROCMON" hidden="1">#REF!</definedName>
    <definedName name="__123Graph_ACARRMON" hidden="1">#REF!</definedName>
    <definedName name="__123Graph_ACAULMON" hidden="1">#REF!</definedName>
    <definedName name="__123Graph_ACELMON" hidden="1">#REF!</definedName>
    <definedName name="__123Graph_AFOBMON" hidden="1">#REF!</definedName>
    <definedName name="__123Graph_AHAC" hidden="1">#REF!</definedName>
    <definedName name="__123Graph_APERCAP" hidden="1">#REF!</definedName>
    <definedName name="__123Graph_ATOMWEEK" hidden="1">#REF!</definedName>
    <definedName name="__123Graph_AWINTMON" hidden="1">#REF!</definedName>
    <definedName name="__123Graph_B" hidden="1">#REF!</definedName>
    <definedName name="__123Graph_BPC" hidden="1">#REF!</definedName>
    <definedName name="__123Graph_BPERCAP" hidden="1">#REF!</definedName>
    <definedName name="__123Graph_BPRIC_APP" hidden="1">#REF!</definedName>
    <definedName name="__123Graph_BTOMWEEK" hidden="1">#REF!</definedName>
    <definedName name="__123Graph_BWINTMON" hidden="1">#REF!</definedName>
    <definedName name="__123Graph_C" hidden="1">#REF!</definedName>
    <definedName name="__123Graph_CEXPORTS" hidden="1">#REF!</definedName>
    <definedName name="__123Graph_CPC" hidden="1">#REF!</definedName>
    <definedName name="__123Graph_CPERCAP" hidden="1">#REF!</definedName>
    <definedName name="__123Graph_CSNAPBEAN" hidden="1">#REF!</definedName>
    <definedName name="__123Graph_CWINTMON" hidden="1">#REF!</definedName>
    <definedName name="__123Graph_XEXP_DEB" hidden="1">#REF!</definedName>
    <definedName name="__123Graph_XEXPORTS" hidden="1">#REF!</definedName>
    <definedName name="__123Graph_XHAC" hidden="1">#REF!</definedName>
    <definedName name="__123Graph_XPRICE_VG" hidden="1">#REF!</definedName>
    <definedName name="_123Graph" hidden="1">#REF!</definedName>
    <definedName name="_123Graph_CPC" hidden="1">#REF!</definedName>
    <definedName name="_123Graph_week" hidden="1">#REF!</definedName>
    <definedName name="_Fill" localSheetId="13" hidden="1">'C-13'!#REF!</definedName>
    <definedName name="_Fill" localSheetId="19" hidden="1">'C-19'!#REF!</definedName>
    <definedName name="_Fill" hidden="1">'C-1'!#REF!</definedName>
    <definedName name="_xlnm._FilterDatabase" localSheetId="0" hidden="1">Index!$A$1:$B$31</definedName>
    <definedName name="_Key1" hidden="1">#REF!</definedName>
    <definedName name="_Order1" hidden="1">255</definedName>
    <definedName name="_Order2" hidden="1">0</definedName>
    <definedName name="_Parse_In" hidden="1">#REF!</definedName>
    <definedName name="_Parse_Out" hidden="1">#REF!</definedName>
    <definedName name="_Regression_Out" hidden="1">#REF!</definedName>
    <definedName name="_Regression_X" hidden="1">#REF!</definedName>
    <definedName name="_Regression_Y" hidden="1">#REF!</definedName>
    <definedName name="_Sort" hidden="1">#REF!</definedName>
    <definedName name="a" hidden="1">#REF!</definedName>
    <definedName name="CHART" localSheetId="10">#REF!</definedName>
    <definedName name="CHART" localSheetId="11">#REF!</definedName>
    <definedName name="CHART" localSheetId="12">#REF!</definedName>
    <definedName name="CHART" localSheetId="14">#REF!</definedName>
    <definedName name="CHART" localSheetId="15">#REF!</definedName>
    <definedName name="CHART" localSheetId="16">#REF!</definedName>
    <definedName name="CHART" localSheetId="17">#REF!</definedName>
    <definedName name="CHART" localSheetId="18">#REF!</definedName>
    <definedName name="CHART" localSheetId="2">#REF!</definedName>
    <definedName name="CHART" localSheetId="20">#REF!</definedName>
    <definedName name="CHART" localSheetId="21">#REF!</definedName>
    <definedName name="CHART" localSheetId="22">#REF!</definedName>
    <definedName name="CHART" localSheetId="23">#REF!</definedName>
    <definedName name="CHART" localSheetId="24">#REF!</definedName>
    <definedName name="CHART" localSheetId="25">#REF!</definedName>
    <definedName name="CHART" localSheetId="26">#REF!</definedName>
    <definedName name="CHART" localSheetId="27">#REF!</definedName>
    <definedName name="CHART" localSheetId="28">#REF!</definedName>
    <definedName name="CHART" localSheetId="29">#REF!</definedName>
    <definedName name="CHART" localSheetId="3">#REF!</definedName>
    <definedName name="CHART" localSheetId="30">#REF!</definedName>
    <definedName name="CHART" localSheetId="4">#REF!</definedName>
    <definedName name="CHART" localSheetId="5">#REF!</definedName>
    <definedName name="CHART" localSheetId="6">#REF!</definedName>
    <definedName name="CHART" localSheetId="7">#REF!</definedName>
    <definedName name="CHART" localSheetId="8">#REF!</definedName>
    <definedName name="CHART" localSheetId="9">#REF!</definedName>
    <definedName name="CHART">#REF!</definedName>
    <definedName name="_xlnm.Print_Area" localSheetId="1">'C-1'!$A$1:$K$50</definedName>
    <definedName name="_xlnm.Print_Area" localSheetId="10">'C-10'!#REF!</definedName>
    <definedName name="_xlnm.Print_Area" localSheetId="11">'C-11'!#REF!</definedName>
    <definedName name="_xlnm.Print_Area" localSheetId="12">'C-12'!#REF!</definedName>
    <definedName name="_xlnm.Print_Area" localSheetId="13">'C-13'!#REF!</definedName>
    <definedName name="_xlnm.Print_Area" localSheetId="14">#REF!</definedName>
    <definedName name="_xlnm.Print_Area" localSheetId="15">'C-15'!#REF!</definedName>
    <definedName name="_xlnm.Print_Area" localSheetId="16">'C-16'!#REF!</definedName>
    <definedName name="_xlnm.Print_Area" localSheetId="17">'C-17'!#REF!</definedName>
    <definedName name="_xlnm.Print_Area" localSheetId="18">'C-18'!#REF!</definedName>
    <definedName name="_xlnm.Print_Area" localSheetId="19">'C-19'!#REF!</definedName>
    <definedName name="_xlnm.Print_Area" localSheetId="2">'C-2'!$A$1:$F$51</definedName>
    <definedName name="_xlnm.Print_Area" localSheetId="20">'C-20'!#REF!</definedName>
    <definedName name="_xlnm.Print_Area" localSheetId="21">'C-21'!#REF!</definedName>
    <definedName name="_xlnm.Print_Area" localSheetId="22">#REF!</definedName>
    <definedName name="_xlnm.Print_Area" localSheetId="23">#REF!</definedName>
    <definedName name="_xlnm.Print_Area" localSheetId="24">#REF!</definedName>
    <definedName name="_xlnm.Print_Area" localSheetId="26">#REF!</definedName>
    <definedName name="_xlnm.Print_Area" localSheetId="27">#REF!</definedName>
    <definedName name="_xlnm.Print_Area" localSheetId="28">#REF!</definedName>
    <definedName name="_xlnm.Print_Area" localSheetId="29">#REF!</definedName>
    <definedName name="_xlnm.Print_Area" localSheetId="3">'C-3'!$A$1:$K$53</definedName>
    <definedName name="_xlnm.Print_Area" localSheetId="30">#REF!</definedName>
    <definedName name="_xlnm.Print_Area" localSheetId="4">'C-4'!$A$1:$P$54</definedName>
    <definedName name="_xlnm.Print_Area" localSheetId="5">'C-5'!#REF!</definedName>
    <definedName name="_xlnm.Print_Area" localSheetId="6">'C-6'!#REF!</definedName>
    <definedName name="_xlnm.Print_Area" localSheetId="7">'C-7'!#REF!</definedName>
    <definedName name="_xlnm.Print_Area" localSheetId="8">'C-8'!#REF!</definedName>
    <definedName name="_xlnm.Print_Area" localSheetId="9">'C-9'!#REF!</definedName>
    <definedName name="_xlnm.Print_Area">#REF!</definedName>
    <definedName name="Print_Area_MI" localSheetId="1">'C-1'!$A$1:$K$51</definedName>
    <definedName name="Print_Area_MI" localSheetId="10">'C-10'!#REF!</definedName>
    <definedName name="Print_Area_MI" localSheetId="11">'C-11'!#REF!</definedName>
    <definedName name="PRINT_AREA_MI" localSheetId="12">#REF!</definedName>
    <definedName name="Print_Area_MI" localSheetId="13">'C-13'!$A$1:$B$50</definedName>
    <definedName name="Print_Area_MI" localSheetId="14">'C-14'!#REF!</definedName>
    <definedName name="Print_Area_MI" localSheetId="15">'C-15'!#REF!</definedName>
    <definedName name="Print_Area_MI" localSheetId="16">'C-16'!#REF!</definedName>
    <definedName name="Print_Area_MI" localSheetId="17">'C-17'!#REF!</definedName>
    <definedName name="Print_Area_MI" localSheetId="18">'C-18'!#REF!</definedName>
    <definedName name="Print_Area_MI" localSheetId="19">'C-19'!#REF!</definedName>
    <definedName name="Print_Area_MI" localSheetId="2">'C-2'!$A$1:$F$52</definedName>
    <definedName name="Print_Area_MI" localSheetId="20">'C-20'!#REF!</definedName>
    <definedName name="Print_Area_MI" localSheetId="21">'C-21'!#REF!</definedName>
    <definedName name="Print_Area_MI" localSheetId="22">'C-22'!#REF!</definedName>
    <definedName name="Print_Area_MI" localSheetId="23">'C-23'!#REF!</definedName>
    <definedName name="Print_Area_MI" localSheetId="24">'C-24'!$A$1:$B$46</definedName>
    <definedName name="Print_Area_MI" localSheetId="25">'C-25'!$A$1:$A$45</definedName>
    <definedName name="Print_Area_MI" localSheetId="26">'C-26'!#REF!</definedName>
    <definedName name="Print_Area_MI" localSheetId="27">'C-27'!$A$1:$B$29</definedName>
    <definedName name="Print_Area_MI" localSheetId="28">'C-28'!#REF!</definedName>
    <definedName name="Print_Area_MI" localSheetId="29">'C-29'!#REF!</definedName>
    <definedName name="Print_Area_MI" localSheetId="3">'C-3'!$A$1:$K$55</definedName>
    <definedName name="PRINT_AREA_MI" localSheetId="30">#REF!</definedName>
    <definedName name="Print_Area_MI" localSheetId="4">'C-4'!$A$1:$P$55</definedName>
    <definedName name="Print_Area_MI" localSheetId="5">'C-5'!#REF!</definedName>
    <definedName name="Print_Area_MI" localSheetId="6">'C-6'!#REF!</definedName>
    <definedName name="Print_Area_MI" localSheetId="7">'C-7'!#REF!</definedName>
    <definedName name="Print_Area_MI" localSheetId="8">'C-8'!#REF!</definedName>
    <definedName name="Print_Area_MI" localSheetId="9">'C-9'!#REF!</definedName>
    <definedName name="PRINT_AREA_MI">#REF!</definedName>
    <definedName name="Table07" hidden="1">#REF!</definedName>
    <definedName name="table09" hidden="1">#REF!</definedName>
    <definedName name="table17" hidden="1">#REF!</definedName>
    <definedName name="table64" hidden="1">#REF!</definedName>
    <definedName name="table65" hidden="1">#REF!</definedName>
    <definedName name="Table8" hidden="1">#REF!</definedName>
    <definedName name="Table9" hidden="1">#REF!</definedName>
    <definedName name="tablea_1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1" i="113" l="1"/>
  <c r="K40" i="113"/>
  <c r="F41" i="96"/>
  <c r="F46" i="123"/>
  <c r="E46" i="123"/>
  <c r="C46" i="123"/>
  <c r="F45" i="123"/>
  <c r="B46" i="123" s="1"/>
  <c r="D46" i="123" s="1"/>
  <c r="E45" i="123"/>
  <c r="C45" i="123"/>
  <c r="F44" i="123"/>
  <c r="B45" i="123" s="1"/>
  <c r="D45" i="123" s="1"/>
  <c r="E44" i="123"/>
  <c r="C44" i="123"/>
  <c r="F43" i="123"/>
  <c r="B44" i="123" s="1"/>
  <c r="D44" i="123" s="1"/>
  <c r="E43" i="123"/>
  <c r="C43" i="123"/>
  <c r="B43" i="123"/>
  <c r="D43" i="123" s="1"/>
  <c r="G41" i="124"/>
  <c r="F41" i="124"/>
  <c r="E41" i="124" s="1"/>
  <c r="C41" i="124"/>
  <c r="B41" i="124"/>
  <c r="D41" i="124" s="1"/>
  <c r="G40" i="124"/>
  <c r="F40" i="124"/>
  <c r="E40" i="124"/>
  <c r="C40" i="124"/>
  <c r="B40" i="124"/>
  <c r="D40" i="124" s="1"/>
  <c r="G39" i="124"/>
  <c r="F39" i="124"/>
  <c r="E39" i="124"/>
  <c r="C39" i="124"/>
  <c r="B39" i="124"/>
  <c r="D39" i="124" s="1"/>
  <c r="G38" i="124"/>
  <c r="F38" i="124"/>
  <c r="E38" i="124"/>
  <c r="C38" i="124"/>
  <c r="B38" i="124"/>
  <c r="D38" i="124" s="1"/>
  <c r="D46" i="122" l="1"/>
  <c r="J45" i="115"/>
  <c r="J46" i="115"/>
  <c r="K45" i="115"/>
  <c r="K46" i="115"/>
  <c r="K44" i="115"/>
  <c r="J44" i="115"/>
  <c r="F46" i="114"/>
  <c r="J43" i="113"/>
  <c r="J44" i="113"/>
  <c r="J45" i="113"/>
  <c r="J46" i="113"/>
  <c r="J42" i="113"/>
  <c r="K42" i="113" s="1"/>
  <c r="G45" i="113"/>
  <c r="G44" i="113"/>
  <c r="G43" i="113"/>
  <c r="G42" i="113"/>
  <c r="G46" i="113"/>
  <c r="C46" i="113"/>
  <c r="E44" i="113"/>
  <c r="E46" i="113"/>
  <c r="E45" i="113"/>
  <c r="E43" i="113"/>
  <c r="E42" i="113"/>
  <c r="K45" i="113" l="1"/>
  <c r="K44" i="113"/>
  <c r="K43" i="113"/>
  <c r="K46" i="113"/>
  <c r="I42" i="107" l="1"/>
  <c r="I44" i="107"/>
  <c r="I45" i="107"/>
  <c r="I46" i="107"/>
  <c r="B31" i="226" l="1"/>
  <c r="B30" i="226"/>
  <c r="B29" i="226"/>
  <c r="B28" i="226"/>
  <c r="B27" i="226"/>
  <c r="B26" i="226"/>
  <c r="B25" i="226"/>
  <c r="B24" i="226"/>
  <c r="B23" i="226"/>
  <c r="B22" i="226"/>
  <c r="B21" i="226"/>
  <c r="B20" i="226"/>
  <c r="B19" i="226"/>
  <c r="B18" i="226"/>
  <c r="B17" i="226"/>
  <c r="B16" i="226"/>
  <c r="B15" i="226"/>
  <c r="B14" i="226"/>
  <c r="B13" i="226"/>
  <c r="B12" i="226"/>
  <c r="B11" i="226"/>
  <c r="B10" i="226"/>
  <c r="B9" i="226"/>
  <c r="B8" i="226"/>
  <c r="B7" i="226"/>
  <c r="B6" i="226"/>
  <c r="B5" i="226"/>
  <c r="B4" i="226"/>
  <c r="B3" i="226"/>
  <c r="B2" i="226"/>
</calcChain>
</file>

<file path=xl/sharedStrings.xml><?xml version="1.0" encoding="utf-8"?>
<sst xmlns="http://schemas.openxmlformats.org/spreadsheetml/2006/main" count="3607" uniqueCount="296">
  <si>
    <t>C-1</t>
  </si>
  <si>
    <t>C-2</t>
  </si>
  <si>
    <t>C-3</t>
  </si>
  <si>
    <t>C-4</t>
  </si>
  <si>
    <t>C-5</t>
  </si>
  <si>
    <t>C-6</t>
  </si>
  <si>
    <t>C-7</t>
  </si>
  <si>
    <t>C-8</t>
  </si>
  <si>
    <t>C-9</t>
  </si>
  <si>
    <t>C-10</t>
  </si>
  <si>
    <t>C-11</t>
  </si>
  <si>
    <t>C-12</t>
  </si>
  <si>
    <t>C-13</t>
  </si>
  <si>
    <t>C-14</t>
  </si>
  <si>
    <t>C-15</t>
  </si>
  <si>
    <t>C-16</t>
  </si>
  <si>
    <t>C-17</t>
  </si>
  <si>
    <t>C-18</t>
  </si>
  <si>
    <t>C-19</t>
  </si>
  <si>
    <t>C-20</t>
  </si>
  <si>
    <t>C-21</t>
  </si>
  <si>
    <t>C-22</t>
  </si>
  <si>
    <t>C-23</t>
  </si>
  <si>
    <t>C-24</t>
  </si>
  <si>
    <t>C-25</t>
  </si>
  <si>
    <t>C-26</t>
  </si>
  <si>
    <t>C-27</t>
  </si>
  <si>
    <t>C-28</t>
  </si>
  <si>
    <t>C-29</t>
  </si>
  <si>
    <t>C-30</t>
  </si>
  <si>
    <t>TABLE NAME</t>
  </si>
  <si>
    <t>D = Discontinued.</t>
  </si>
  <si>
    <t>NA = Not available.</t>
  </si>
  <si>
    <t>NP = Withheld to avoid disclosing data for individual operations.</t>
  </si>
  <si>
    <t>Note: One ton is equal to 2,000 pounds.</t>
  </si>
  <si>
    <t>D</t>
  </si>
  <si>
    <t>NA</t>
  </si>
  <si>
    <t>NP</t>
  </si>
  <si>
    <t>NP = Not published to avoid disclosure of individual operations.</t>
  </si>
  <si>
    <t xml:space="preserve">NA = Not available.  </t>
  </si>
  <si>
    <t>1989/90</t>
  </si>
  <si>
    <t>1990/91</t>
  </si>
  <si>
    <t>1991/92</t>
  </si>
  <si>
    <t>1992/93</t>
  </si>
  <si>
    <t>1993/94</t>
  </si>
  <si>
    <t>1994/95</t>
  </si>
  <si>
    <t>1995/96</t>
  </si>
  <si>
    <t>1996/97</t>
  </si>
  <si>
    <t>1997/98</t>
  </si>
  <si>
    <t>1998/99</t>
  </si>
  <si>
    <t>1999/2000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</si>
  <si>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</si>
  <si>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</si>
  <si>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</si>
  <si>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</si>
  <si>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</si>
  <si>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</si>
  <si>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</si>
  <si>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</si>
  <si>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</si>
  <si>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</si>
  <si>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</si>
  <si>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</si>
  <si>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</si>
  <si>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</si>
  <si>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</si>
  <si>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</si>
  <si>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</si>
  <si>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</si>
  <si>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</si>
  <si>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2019/20</t>
  </si>
  <si>
    <t>2020/21</t>
  </si>
  <si>
    <t>2021/22</t>
  </si>
  <si>
    <t>2022/23</t>
  </si>
  <si>
    <r>
      <t>Season</t>
    </r>
    <r>
      <rPr>
        <b/>
        <vertAlign val="superscript"/>
        <sz val="8"/>
        <rFont val="Arial"/>
        <family val="2"/>
      </rPr>
      <t>1</t>
    </r>
  </si>
  <si>
    <t>1980/81</t>
  </si>
  <si>
    <t>1981/82</t>
  </si>
  <si>
    <t>1982/83</t>
  </si>
  <si>
    <t>1983/84</t>
  </si>
  <si>
    <t>1984/85</t>
  </si>
  <si>
    <t>1985/86</t>
  </si>
  <si>
    <t>1986/87</t>
  </si>
  <si>
    <t>1987/88</t>
  </si>
  <si>
    <t>1988/89</t>
  </si>
  <si>
    <t>2023/24</t>
  </si>
  <si>
    <t>--</t>
  </si>
  <si>
    <t>Table C-1--Grapefruit: Area bearing and yield, by State, 1980/81 to date</t>
  </si>
  <si>
    <t>Florida, area bearing (thousand acres)</t>
  </si>
  <si>
    <t>Florida, yield (tons per acre)</t>
  </si>
  <si>
    <t>California, area bearing (thousand acres)</t>
  </si>
  <si>
    <t>California, yield (tons per acre)</t>
  </si>
  <si>
    <t>Texas, area bearing (thousand acres)</t>
  </si>
  <si>
    <r>
      <t>Texas, yield (tons per acre)</t>
    </r>
    <r>
      <rPr>
        <b/>
        <vertAlign val="superscript"/>
        <sz val="8"/>
        <rFont val="Arial"/>
        <family val="2"/>
      </rPr>
      <t>2</t>
    </r>
  </si>
  <si>
    <t>Arizona, area bearing (thousand acres)</t>
  </si>
  <si>
    <t>Arizona, yield (tons per acre)</t>
  </si>
  <si>
    <t>United States, area bearing (thousand acres)</t>
  </si>
  <si>
    <t>United States, yield (tons per acre)</t>
  </si>
  <si>
    <r>
      <rPr>
        <vertAlign val="superscript"/>
        <sz val="8"/>
        <rFont val="Arial"/>
        <family val="2"/>
      </rPr>
      <t>1</t>
    </r>
    <r>
      <rPr>
        <sz val="8"/>
        <rFont val="Arial"/>
        <family val="2"/>
      </rPr>
      <t xml:space="preserve"> Season begins in November in Arizona and California; September in Florida; and October in Texas. </t>
    </r>
  </si>
  <si>
    <r>
      <rPr>
        <vertAlign val="superscript"/>
        <sz val="8"/>
        <rFont val="Arial"/>
        <family val="2"/>
      </rPr>
      <t>2</t>
    </r>
    <r>
      <rPr>
        <sz val="8"/>
        <rFont val="Arial"/>
        <family val="2"/>
      </rPr>
      <t xml:space="preserve"> Due to the severe freezes of December 1983 and December 1989, no commercial supplies were harvested. </t>
    </r>
  </si>
  <si>
    <t>Table C-2--Grapefruit: Production, by State, 1980/81 to date</t>
  </si>
  <si>
    <t>Florida (thousand tons)</t>
  </si>
  <si>
    <t>California (thousand tons)</t>
  </si>
  <si>
    <r>
      <t>Texas (thousand tons)</t>
    </r>
    <r>
      <rPr>
        <b/>
        <vertAlign val="superscript"/>
        <sz val="8"/>
        <rFont val="Arial"/>
        <family val="2"/>
      </rPr>
      <t>2</t>
    </r>
  </si>
  <si>
    <t>Arizona (thousand tons)</t>
  </si>
  <si>
    <r>
      <t>United States (thousand tons)</t>
    </r>
    <r>
      <rPr>
        <b/>
        <vertAlign val="superscript"/>
        <sz val="8"/>
        <rFont val="Arial"/>
        <family val="2"/>
      </rPr>
      <t>3</t>
    </r>
  </si>
  <si>
    <r>
      <rPr>
        <vertAlign val="superscript"/>
        <sz val="8"/>
        <rFont val="Arial"/>
        <family val="2"/>
      </rPr>
      <t>3</t>
    </r>
    <r>
      <rPr>
        <sz val="8"/>
        <rFont val="Arial"/>
        <family val="2"/>
      </rPr>
      <t xml:space="preserve"> Some totals may not add up due to rounding.</t>
    </r>
  </si>
  <si>
    <r>
      <t xml:space="preserve">Source: USDA, Economic Research Service based on data from National Agricultural Statistics Service, </t>
    </r>
    <r>
      <rPr>
        <i/>
        <sz val="8"/>
        <rFont val="Arial"/>
        <family val="2"/>
      </rPr>
      <t>Citrus Fruits Summary</t>
    </r>
    <r>
      <rPr>
        <sz val="8"/>
        <rFont val="Arial"/>
        <family val="2"/>
      </rPr>
      <t>, various issues.</t>
    </r>
  </si>
  <si>
    <t>Table C-3--Grapefruit: Utilized production, by State, 1980/81 to date</t>
  </si>
  <si>
    <t>Florida, fresh (thousand tons)</t>
  </si>
  <si>
    <t>Florida, processed (thousand tons)</t>
  </si>
  <si>
    <t>California, fresh (thousand tons)</t>
  </si>
  <si>
    <r>
      <t>California, processed (thousand tons)</t>
    </r>
    <r>
      <rPr>
        <b/>
        <vertAlign val="superscript"/>
        <sz val="8"/>
        <rFont val="Arial"/>
        <family val="2"/>
      </rPr>
      <t>2</t>
    </r>
  </si>
  <si>
    <t>Arizona, fresh (thousand tons)</t>
  </si>
  <si>
    <t>Arizona, processed (thousand tons)</t>
  </si>
  <si>
    <r>
      <t>Texas, fresh (thousand tons)</t>
    </r>
    <r>
      <rPr>
        <b/>
        <vertAlign val="superscript"/>
        <sz val="8"/>
        <rFont val="Arial"/>
        <family val="2"/>
      </rPr>
      <t>3</t>
    </r>
  </si>
  <si>
    <r>
      <t>Texas, processed (thousand tons)</t>
    </r>
    <r>
      <rPr>
        <b/>
        <vertAlign val="superscript"/>
        <sz val="8"/>
        <rFont val="Arial"/>
        <family val="2"/>
      </rPr>
      <t>3</t>
    </r>
  </si>
  <si>
    <r>
      <t>United States, fresh (thousand tons)</t>
    </r>
    <r>
      <rPr>
        <b/>
        <vertAlign val="superscript"/>
        <sz val="8"/>
        <rFont val="Arial"/>
        <family val="2"/>
      </rPr>
      <t>4</t>
    </r>
  </si>
  <si>
    <r>
      <t>United States, processed (thousand tons)</t>
    </r>
    <r>
      <rPr>
        <b/>
        <vertAlign val="superscript"/>
        <sz val="8"/>
        <rFont val="Arial"/>
        <family val="2"/>
      </rPr>
      <t>4</t>
    </r>
  </si>
  <si>
    <t>Note; One ton is equal to 2,000 pounds.</t>
  </si>
  <si>
    <r>
      <rPr>
        <vertAlign val="superscript"/>
        <sz val="8"/>
        <rFont val="Arial"/>
        <family val="2"/>
      </rPr>
      <t>1</t>
    </r>
    <r>
      <rPr>
        <sz val="8"/>
        <rFont val="Arial"/>
        <family val="2"/>
      </rPr>
      <t xml:space="preserve"> Season begins in November in Arizona and California; September in Texas; and October in Texas. </t>
    </r>
  </si>
  <si>
    <r>
      <rPr>
        <vertAlign val="superscript"/>
        <sz val="8"/>
        <rFont val="Arial"/>
        <family val="2"/>
      </rPr>
      <t>3</t>
    </r>
    <r>
      <rPr>
        <sz val="8"/>
        <rFont val="Arial"/>
        <family val="2"/>
      </rPr>
      <t xml:space="preserve"> Due to the severe freezes of December 1983 and 1989, no commercial supplies were harvested. </t>
    </r>
  </si>
  <si>
    <r>
      <rPr>
        <vertAlign val="superscript"/>
        <sz val="8"/>
        <rFont val="Arial"/>
        <family val="2"/>
      </rPr>
      <t>4</t>
    </r>
    <r>
      <rPr>
        <sz val="8"/>
        <rFont val="Arial"/>
        <family val="2"/>
      </rPr>
      <t xml:space="preserve"> Some totals may not add up due to rounding.</t>
    </r>
  </si>
  <si>
    <t>Table C-4--Grapefruit: Price received by growers - equivalent on-tree returns, by State, 1980/81 to date</t>
  </si>
  <si>
    <r>
      <t>Florida, fresh (dollars per box)</t>
    </r>
    <r>
      <rPr>
        <b/>
        <vertAlign val="superscript"/>
        <sz val="8"/>
        <rFont val="Arial"/>
        <family val="2"/>
      </rPr>
      <t>2</t>
    </r>
  </si>
  <si>
    <r>
      <t>Florida, processed (dollars per box)</t>
    </r>
    <r>
      <rPr>
        <b/>
        <vertAlign val="superscript"/>
        <sz val="8"/>
        <rFont val="Arial"/>
        <family val="2"/>
      </rPr>
      <t>2</t>
    </r>
  </si>
  <si>
    <r>
      <t>Florida, all (dollars per box)</t>
    </r>
    <r>
      <rPr>
        <b/>
        <vertAlign val="superscript"/>
        <sz val="8"/>
        <rFont val="Arial"/>
        <family val="2"/>
      </rPr>
      <t>2</t>
    </r>
  </si>
  <si>
    <r>
      <t>California, fresh (dollars per box)</t>
    </r>
    <r>
      <rPr>
        <b/>
        <vertAlign val="superscript"/>
        <sz val="8"/>
        <rFont val="Arial"/>
        <family val="2"/>
      </rPr>
      <t>2</t>
    </r>
  </si>
  <si>
    <r>
      <t>California, processed (dollars per box)</t>
    </r>
    <r>
      <rPr>
        <b/>
        <vertAlign val="superscript"/>
        <sz val="8"/>
        <rFont val="Arial"/>
        <family val="2"/>
      </rPr>
      <t>2</t>
    </r>
  </si>
  <si>
    <r>
      <t>California, all (dollars per box)</t>
    </r>
    <r>
      <rPr>
        <b/>
        <vertAlign val="superscript"/>
        <sz val="8"/>
        <rFont val="Arial"/>
        <family val="2"/>
      </rPr>
      <t>2</t>
    </r>
  </si>
  <si>
    <r>
      <rPr>
        <b/>
        <sz val="8"/>
        <rFont val="Arial"/>
        <family val="2"/>
      </rPr>
      <t>Texas, fresh (dollars per box)</t>
    </r>
    <r>
      <rPr>
        <b/>
        <vertAlign val="superscript"/>
        <sz val="8"/>
        <rFont val="Arial"/>
        <family val="2"/>
      </rPr>
      <t>2,3</t>
    </r>
  </si>
  <si>
    <r>
      <rPr>
        <b/>
        <sz val="8"/>
        <rFont val="Arial"/>
        <family val="2"/>
      </rPr>
      <t>Texas, processed (dollars per box)</t>
    </r>
    <r>
      <rPr>
        <b/>
        <vertAlign val="superscript"/>
        <sz val="8"/>
        <rFont val="Arial"/>
        <family val="2"/>
      </rPr>
      <t>2,3</t>
    </r>
  </si>
  <si>
    <r>
      <rPr>
        <b/>
        <sz val="8"/>
        <rFont val="Arial"/>
        <family val="2"/>
      </rPr>
      <t>Texas, all (dollars per box)</t>
    </r>
    <r>
      <rPr>
        <b/>
        <vertAlign val="superscript"/>
        <sz val="8"/>
        <rFont val="Arial"/>
        <family val="2"/>
      </rPr>
      <t>2,3</t>
    </r>
  </si>
  <si>
    <r>
      <rPr>
        <b/>
        <sz val="8"/>
        <rFont val="Arial"/>
        <family val="2"/>
      </rPr>
      <t>Arizona, fresh (dollars per box)</t>
    </r>
    <r>
      <rPr>
        <b/>
        <vertAlign val="superscript"/>
        <sz val="8"/>
        <rFont val="Arial"/>
        <family val="2"/>
      </rPr>
      <t>2</t>
    </r>
  </si>
  <si>
    <r>
      <rPr>
        <b/>
        <sz val="8"/>
        <rFont val="Arial"/>
        <family val="2"/>
      </rPr>
      <t>Arizona, processed (dollars per box)</t>
    </r>
    <r>
      <rPr>
        <b/>
        <vertAlign val="superscript"/>
        <sz val="8"/>
        <rFont val="Arial"/>
        <family val="2"/>
      </rPr>
      <t>2</t>
    </r>
  </si>
  <si>
    <r>
      <rPr>
        <b/>
        <sz val="8"/>
        <rFont val="Arial"/>
        <family val="2"/>
      </rPr>
      <t>Arizona, all (dollars per box)</t>
    </r>
    <r>
      <rPr>
        <b/>
        <vertAlign val="superscript"/>
        <sz val="8"/>
        <rFont val="Arial"/>
        <family val="2"/>
      </rPr>
      <t>2</t>
    </r>
  </si>
  <si>
    <t>United States, fresh (dollars per box)</t>
  </si>
  <si>
    <t>United States, processed (dollars per box)</t>
  </si>
  <si>
    <t>United States, all (dollars per box)</t>
  </si>
  <si>
    <r>
      <rPr>
        <vertAlign val="superscript"/>
        <sz val="8"/>
        <rFont val="Arial"/>
        <family val="2"/>
      </rPr>
      <t>1</t>
    </r>
    <r>
      <rPr>
        <sz val="8"/>
        <rFont val="Arial"/>
        <family val="2"/>
      </rPr>
      <t xml:space="preserve"> Season begins in November in Arizona and California; September in Florida; and October in Florida. </t>
    </r>
  </si>
  <si>
    <t>Table C-5--Grapefruit: Price received by growers - equivalent on-tree returns, monthly, Arizona, 1980/81 to 2011/12¹</t>
  </si>
  <si>
    <t>Season</t>
  </si>
  <si>
    <t>November (dollars per box)</t>
  </si>
  <si>
    <t>December (dollars per box)</t>
  </si>
  <si>
    <t>January (dollars per box)</t>
  </si>
  <si>
    <t>February (dollars per box)</t>
  </si>
  <si>
    <t>March (dollars per box)</t>
  </si>
  <si>
    <t>April (dollars per box)</t>
  </si>
  <si>
    <t>May (dollars per box)</t>
  </si>
  <si>
    <t>June (dollars per box)</t>
  </si>
  <si>
    <t>July (dollars per box)</t>
  </si>
  <si>
    <t>August (dollars per box)</t>
  </si>
  <si>
    <t>September (dollars per box)</t>
  </si>
  <si>
    <t>October (dollars per box)</t>
  </si>
  <si>
    <r>
      <rPr>
        <vertAlign val="superscript"/>
        <sz val="8"/>
        <rFont val="Arial"/>
        <family val="2"/>
      </rPr>
      <t>1</t>
    </r>
    <r>
      <rPr>
        <sz val="8"/>
        <rFont val="Arial"/>
        <family val="2"/>
      </rPr>
      <t>Net content of box was 64 pounds, beginning with the 1993/94 season, box weight is 67 pounds.</t>
    </r>
  </si>
  <si>
    <t>Table C-6--Grapefruit: Price received by growers - equivalent on-tree returns, monthly, California, 1980/81 to 2019/20¹</t>
  </si>
  <si>
    <t>--- = Insufficient marketing to establish price.</t>
  </si>
  <si>
    <r>
      <rPr>
        <vertAlign val="superscript"/>
        <sz val="8"/>
        <rFont val="Arial"/>
        <family val="2"/>
      </rPr>
      <t>1</t>
    </r>
    <r>
      <rPr>
        <sz val="8"/>
        <rFont val="Arial"/>
        <family val="2"/>
      </rPr>
      <t xml:space="preserve">Net content of box was 64 pounds, for desert areas; for marketing years 1993/94-2009/10, box weight is 67 pounds.  From 2010/11 onward, box weight is 80 pounds. </t>
    </r>
  </si>
  <si>
    <t>Table C-7--Grapefruit: Price received by growers - equivalent on-tree returns, monthly, Florida, 1980/81 to 2019/20¹</t>
  </si>
  <si>
    <t>---</t>
  </si>
  <si>
    <t xml:space="preserve"> -- = Insufficient marketing to establish price. </t>
  </si>
  <si>
    <r>
      <rPr>
        <vertAlign val="superscript"/>
        <sz val="8"/>
        <rFont val="Arial"/>
        <family val="2"/>
      </rPr>
      <t>1</t>
    </r>
    <r>
      <rPr>
        <sz val="8"/>
        <rFont val="Arial"/>
        <family val="2"/>
      </rPr>
      <t xml:space="preserve"> Net content of box is 85 pounds. </t>
    </r>
  </si>
  <si>
    <r>
      <t xml:space="preserve"> Source: USDA, Economic Research Service based on data from USDA, National Agricultural Statistics Service, </t>
    </r>
    <r>
      <rPr>
        <i/>
        <sz val="8"/>
        <rFont val="Arial"/>
        <family val="2"/>
      </rPr>
      <t>Citrus Fruits Summary,</t>
    </r>
    <r>
      <rPr>
        <sz val="8"/>
        <rFont val="Arial"/>
        <family val="2"/>
      </rPr>
      <t xml:space="preserve"> various issues.</t>
    </r>
  </si>
  <si>
    <t>Table C-8--Grapefruit: Price received by growers - equivalent on-tree returns, monthly, Texas, 1980/81 to 2019/20¹</t>
  </si>
  <si>
    <t xml:space="preserve"> --- = Insufficient marketing to establish price. </t>
  </si>
  <si>
    <r>
      <rPr>
        <vertAlign val="superscript"/>
        <sz val="8"/>
        <rFont val="Arial"/>
        <family val="2"/>
      </rPr>
      <t>1</t>
    </r>
    <r>
      <rPr>
        <sz val="8"/>
        <rFont val="Arial"/>
        <family val="2"/>
      </rPr>
      <t xml:space="preserve"> Net content of box is 80 pounds.</t>
    </r>
  </si>
  <si>
    <t>Table C-9--Grapefruit: Price received by growers - equivalent on-tree returns, monthly, United States, 1980/81 to date</t>
  </si>
  <si>
    <t xml:space="preserve"> --- = Insufficient marketing to establish price.</t>
  </si>
  <si>
    <t>Table C-10--Grapefruit, processed: Utilized production, Florida, 1980/81 to date¹</t>
  </si>
  <si>
    <t xml:space="preserve"> Season</t>
  </si>
  <si>
    <t>Utilized production, frozen concentrate (thousand boxes)</t>
  </si>
  <si>
    <t>Utilized production, chilled products (thousand boxes)</t>
  </si>
  <si>
    <r>
      <t>Utilized production, other processed (thousand boxes)</t>
    </r>
    <r>
      <rPr>
        <b/>
        <vertAlign val="superscript"/>
        <sz val="8"/>
        <rFont val="Helvetica"/>
      </rPr>
      <t>2</t>
    </r>
  </si>
  <si>
    <t>Utilized production, processed (thousand boxes)</t>
  </si>
  <si>
    <r>
      <rPr>
        <vertAlign val="superscript"/>
        <sz val="8"/>
        <rFont val="Helvetica"/>
      </rPr>
      <t xml:space="preserve">1 </t>
    </r>
    <r>
      <rPr>
        <sz val="8"/>
        <rFont val="Helvetica"/>
        <family val="2"/>
      </rPr>
      <t>Net box weight 85 pounds.</t>
    </r>
  </si>
  <si>
    <r>
      <rPr>
        <vertAlign val="superscript"/>
        <sz val="8"/>
        <rFont val="Helvetica"/>
      </rPr>
      <t>2</t>
    </r>
    <r>
      <rPr>
        <sz val="8"/>
        <rFont val="Helvetica"/>
        <family val="2"/>
      </rPr>
      <t xml:space="preserve"> Beginning in 1981/82 includes canned juices, blends, and sections and salads. Beginning in 1996/97,  Florida Citrus Processors Association moved residual processed use to other processed, and chilled product is now almost all not from concentrate juice.</t>
    </r>
  </si>
  <si>
    <r>
      <rPr>
        <sz val="8"/>
        <color rgb="FF000000"/>
        <rFont val="Helvetica"/>
      </rPr>
      <t xml:space="preserve">Source: USDA, Economic Research Service based on data from USDA, National Agricultural Statistics Service, </t>
    </r>
    <r>
      <rPr>
        <i/>
        <sz val="8"/>
        <color rgb="FF000000"/>
        <rFont val="Helvetica"/>
      </rPr>
      <t>Citrus Fruits Summary</t>
    </r>
    <r>
      <rPr>
        <sz val="8"/>
        <color rgb="FF000000"/>
        <rFont val="Helvetica"/>
      </rPr>
      <t xml:space="preserve">, various issues and Florida Department of Citrus, Weekly Processors Reports, various issues. </t>
    </r>
  </si>
  <si>
    <t>Table C-11--Grapefruit, frozen concentrate: Processors stocks, pack, supplies, and movement, Florida, 1980/81 to date</t>
  </si>
  <si>
    <t>Carry-over (million gallons, 40 degrees brix)</t>
  </si>
  <si>
    <t>Pack (million gallons, 40 degrees brix)</t>
  </si>
  <si>
    <t>Supply (million gallons, 40 degrees brix)</t>
  </si>
  <si>
    <t>Movement (million gallons, 40 degrees brix)</t>
  </si>
  <si>
    <t>Ending inventory (million gallons, 40 degrees brix)</t>
  </si>
  <si>
    <t>2023/24P</t>
  </si>
  <si>
    <t xml:space="preserve">P = Preliminary. </t>
  </si>
  <si>
    <t>Note: Brix is the sugar content in the liquid.</t>
  </si>
  <si>
    <r>
      <rPr>
        <vertAlign val="superscript"/>
        <sz val="8"/>
        <rFont val="Arial"/>
        <family val="2"/>
      </rPr>
      <t>1</t>
    </r>
    <r>
      <rPr>
        <sz val="8"/>
        <rFont val="Arial"/>
        <family val="2"/>
      </rPr>
      <t xml:space="preserve"> As of 1998/99, season begins in October; prior to then it began in December.  </t>
    </r>
  </si>
  <si>
    <t>Source: USDA, Economic Research Service based on data from Florida Citrus Processors Association; beginning 2005/06 data from Florida Department of Citrus.</t>
  </si>
  <si>
    <t>Table C-12--Grapefruit, chilled juice: Processors stocks, pack, supplies, and movement, Florida, 1985/86 to date¹</t>
  </si>
  <si>
    <r>
      <t>Season</t>
    </r>
    <r>
      <rPr>
        <b/>
        <vertAlign val="superscript"/>
        <sz val="8"/>
        <rFont val="Arial"/>
        <family val="2"/>
      </rPr>
      <t>2</t>
    </r>
  </si>
  <si>
    <t>Carry-over (million gallons)</t>
  </si>
  <si>
    <t>Pack (million gallons)</t>
  </si>
  <si>
    <t>Supply (million gallons)</t>
  </si>
  <si>
    <t>Movement (million gallons)</t>
  </si>
  <si>
    <t>Exports (million gallons)</t>
  </si>
  <si>
    <t>Ending inventory (million gallons)</t>
  </si>
  <si>
    <r>
      <rPr>
        <vertAlign val="superscript"/>
        <sz val="8"/>
        <rFont val="Arial"/>
        <family val="2"/>
      </rPr>
      <t>1</t>
    </r>
    <r>
      <rPr>
        <sz val="8"/>
        <rFont val="Arial"/>
        <family val="2"/>
      </rPr>
      <t xml:space="preserve"> Single strength equivalent (SSE) gallons.</t>
    </r>
  </si>
  <si>
    <r>
      <rPr>
        <vertAlign val="superscript"/>
        <sz val="8"/>
        <rFont val="Arial"/>
        <family val="2"/>
      </rPr>
      <t>2</t>
    </r>
    <r>
      <rPr>
        <sz val="8"/>
        <rFont val="Arial"/>
        <family val="2"/>
      </rPr>
      <t xml:space="preserve"> As of 1998/99, season begins in October; prior to then it began in December.  </t>
    </r>
  </si>
  <si>
    <t>Table C-13--Lemons: Area bearing, yield, and production, by State, 1980/81 to date</t>
  </si>
  <si>
    <r>
      <t xml:space="preserve">Season </t>
    </r>
    <r>
      <rPr>
        <b/>
        <vertAlign val="superscript"/>
        <sz val="8"/>
        <rFont val="Arial"/>
        <family val="2"/>
      </rPr>
      <t>1</t>
    </r>
  </si>
  <si>
    <t>California, production (thousand tons)</t>
  </si>
  <si>
    <t>Arizona, production (thousand tons)</t>
  </si>
  <si>
    <r>
      <t>United States, area bearing (thousand acres)</t>
    </r>
    <r>
      <rPr>
        <b/>
        <vertAlign val="superscript"/>
        <sz val="8"/>
        <rFont val="Arial"/>
        <family val="2"/>
      </rPr>
      <t>2</t>
    </r>
  </si>
  <si>
    <r>
      <t>United States, production (thousand tons)</t>
    </r>
    <r>
      <rPr>
        <b/>
        <vertAlign val="superscript"/>
        <sz val="8"/>
        <rFont val="Arial"/>
        <family val="2"/>
      </rPr>
      <t>2</t>
    </r>
  </si>
  <si>
    <r>
      <rPr>
        <vertAlign val="superscript"/>
        <sz val="8"/>
        <rFont val="Arial"/>
        <family val="2"/>
      </rPr>
      <t>1</t>
    </r>
    <r>
      <rPr>
        <sz val="8"/>
        <rFont val="Arial"/>
        <family val="2"/>
      </rPr>
      <t xml:space="preserve"> Season begins in September for Arizona and in August for California. </t>
    </r>
  </si>
  <si>
    <r>
      <rPr>
        <vertAlign val="superscript"/>
        <sz val="8"/>
        <rFont val="Arial"/>
        <family val="2"/>
      </rPr>
      <t>2</t>
    </r>
    <r>
      <rPr>
        <sz val="8"/>
        <rFont val="Arial"/>
        <family val="2"/>
      </rPr>
      <t xml:space="preserve"> Some figures may not add up due to rounding.</t>
    </r>
  </si>
  <si>
    <r>
      <t xml:space="preserve">Source: USDA, Economic Research Service based on data from USDA, National Agricultural Statistics Service, </t>
    </r>
    <r>
      <rPr>
        <i/>
        <sz val="8"/>
        <rFont val="Arial"/>
        <family val="2"/>
      </rPr>
      <t>Citrus Fruits Summary,</t>
    </r>
    <r>
      <rPr>
        <sz val="8"/>
        <rFont val="Arial"/>
        <family val="2"/>
      </rPr>
      <t xml:space="preserve"> various issues; and USDA, Economic Research Service.</t>
    </r>
  </si>
  <si>
    <t>Table C-14--Lemons: Utilized production, by State, 1980/81 to date</t>
  </si>
  <si>
    <t>California, processed (thousand tons)</t>
  </si>
  <si>
    <r>
      <t>United States, fresh (thousand tons)</t>
    </r>
    <r>
      <rPr>
        <b/>
        <vertAlign val="superscript"/>
        <sz val="8"/>
        <color theme="1"/>
        <rFont val="Arial"/>
        <family val="2"/>
      </rPr>
      <t>2</t>
    </r>
  </si>
  <si>
    <r>
      <t>United States, processed (thousand tons)</t>
    </r>
    <r>
      <rPr>
        <b/>
        <vertAlign val="superscript"/>
        <sz val="8"/>
        <color theme="1"/>
        <rFont val="Arial"/>
        <family val="2"/>
      </rPr>
      <t>2</t>
    </r>
  </si>
  <si>
    <r>
      <rPr>
        <vertAlign val="superscript"/>
        <sz val="8"/>
        <rFont val="Arial"/>
        <family val="2"/>
      </rPr>
      <t>1</t>
    </r>
    <r>
      <rPr>
        <sz val="8"/>
        <rFont val="Arial"/>
        <family val="2"/>
      </rPr>
      <t xml:space="preserve"> Season begins in August for California and September for Arizona. </t>
    </r>
  </si>
  <si>
    <t>Table C-15--Lemons: Price received by growers - equivalent on-tree returns, by State, 1980/81 to date</t>
  </si>
  <si>
    <t>California, processed (dollars per box)</t>
  </si>
  <si>
    <t>California, all (dollars per box)</t>
  </si>
  <si>
    <t>Arizona, fresh (dollars per box)</t>
  </si>
  <si>
    <t>Arizona, processed (dollars per box)</t>
  </si>
  <si>
    <t>Arizona, all (dollars per box)</t>
  </si>
  <si>
    <r>
      <t xml:space="preserve">Source: USDA, Economic Research Service based on data from USDA, National Agricultural Statistics Service, </t>
    </r>
    <r>
      <rPr>
        <i/>
        <sz val="8"/>
        <rFont val="Arial"/>
        <family val="2"/>
      </rPr>
      <t>Citrus Fruits Summary,</t>
    </r>
    <r>
      <rPr>
        <sz val="8"/>
        <rFont val="Arial"/>
        <family val="2"/>
      </rPr>
      <t xml:space="preserve"> various issues.</t>
    </r>
  </si>
  <si>
    <t>Table C-16--Lemons: Price received by growers - equivalent on-tree returns, monthly, Arizona, 1980/81 to 2013/14¹</t>
  </si>
  <si>
    <t xml:space="preserve"> --- = Insufficient marketing to establish price, or price not published to avoid disclosure of individual firms. </t>
  </si>
  <si>
    <r>
      <rPr>
        <vertAlign val="superscript"/>
        <sz val="8"/>
        <rFont val="Arial"/>
        <family val="2"/>
      </rPr>
      <t xml:space="preserve">1 </t>
    </r>
    <r>
      <rPr>
        <sz val="8"/>
        <rFont val="Arial"/>
        <family val="2"/>
      </rPr>
      <t>Net content of box is 76 pounds through 2009/10. Beginning in 2010/11, net box weight is 80 pounds.</t>
    </r>
  </si>
  <si>
    <t>Table C-17--Lemons: Price received by growers - equivalent on-tree returns, monthly, California, 1980/81 to 2019/20¹</t>
  </si>
  <si>
    <r>
      <rPr>
        <vertAlign val="superscript"/>
        <sz val="8"/>
        <rFont val="Arial"/>
        <family val="2"/>
      </rPr>
      <t>1</t>
    </r>
    <r>
      <rPr>
        <sz val="8"/>
        <rFont val="Arial"/>
        <family val="2"/>
      </rPr>
      <t xml:space="preserve"> Net content of box is 76 pounds through 2009/10. Beginning in 2010/11, net box weight is 80 pounds. </t>
    </r>
  </si>
  <si>
    <t>Table C-18--Lemons: Price received by growers - equivalent on-tree returns, monthly, United States, 1980/81 to date¹</t>
  </si>
  <si>
    <r>
      <rPr>
        <vertAlign val="superscript"/>
        <sz val="8"/>
        <rFont val="Arial"/>
        <family val="2"/>
      </rPr>
      <t>1</t>
    </r>
    <r>
      <rPr>
        <sz val="8"/>
        <rFont val="Arial"/>
        <family val="2"/>
      </rPr>
      <t xml:space="preserve"> Net content of box is 76 pounds through 2009/10. Beginning in 2010/11, net box weight is 80 pounds.</t>
    </r>
  </si>
  <si>
    <t>Table C-19--Oranges: Area bearing and yield per acre, by State, 1980/81 to date</t>
  </si>
  <si>
    <r>
      <rPr>
        <vertAlign val="superscript"/>
        <sz val="8"/>
        <rFont val="Arial"/>
        <family val="2"/>
      </rPr>
      <t>1</t>
    </r>
    <r>
      <rPr>
        <sz val="8"/>
        <rFont val="Arial"/>
        <family val="2"/>
      </rPr>
      <t xml:space="preserve"> Season begins in November for Arizona and California, and in October for Florida and Texas. </t>
    </r>
  </si>
  <si>
    <r>
      <rPr>
        <vertAlign val="superscript"/>
        <sz val="8"/>
        <rFont val="Arial"/>
        <family val="2"/>
      </rPr>
      <t xml:space="preserve">2 </t>
    </r>
    <r>
      <rPr>
        <sz val="8"/>
        <rFont val="Arial"/>
        <family val="2"/>
      </rPr>
      <t xml:space="preserve">Due to the severe freezes of December 1983 and 1989, no commercial supplies were harvested. </t>
    </r>
    <r>
      <rPr>
        <vertAlign val="superscript"/>
        <sz val="8"/>
        <rFont val="Arial"/>
        <family val="2"/>
      </rPr>
      <t xml:space="preserve"> </t>
    </r>
  </si>
  <si>
    <t>Table C-20--Oranges: Production, by State, 1980/81 to date</t>
  </si>
  <si>
    <r>
      <rPr>
        <vertAlign val="superscript"/>
        <sz val="8"/>
        <rFont val="Arial"/>
        <family val="2"/>
      </rPr>
      <t>2</t>
    </r>
    <r>
      <rPr>
        <sz val="8"/>
        <rFont val="Arial"/>
        <family val="2"/>
      </rPr>
      <t xml:space="preserve"> Due to the severe freezes of December 1983 and 1989, no commercial supplies were harvested. </t>
    </r>
  </si>
  <si>
    <r>
      <rPr>
        <vertAlign val="superscript"/>
        <sz val="8"/>
        <rFont val="Arial"/>
        <family val="2"/>
      </rPr>
      <t>3</t>
    </r>
    <r>
      <rPr>
        <sz val="8"/>
        <rFont val="Arial"/>
        <family val="2"/>
      </rPr>
      <t xml:space="preserve"> Some totals may not add up due to rounding.  </t>
    </r>
  </si>
  <si>
    <t>Table C-21--Oranges: Utilized production, by State, 1980/81 to date</t>
  </si>
  <si>
    <r>
      <t>Texas, fresh (thousand tons)</t>
    </r>
    <r>
      <rPr>
        <b/>
        <vertAlign val="superscript"/>
        <sz val="8"/>
        <rFont val="Arial"/>
        <family val="2"/>
      </rPr>
      <t>2</t>
    </r>
  </si>
  <si>
    <r>
      <t>Texas, processed (thousand tons)</t>
    </r>
    <r>
      <rPr>
        <b/>
        <vertAlign val="superscript"/>
        <sz val="8"/>
        <rFont val="Arial"/>
        <family val="2"/>
      </rPr>
      <t>2</t>
    </r>
  </si>
  <si>
    <r>
      <t>United States, fresh (thousand tons)</t>
    </r>
    <r>
      <rPr>
        <b/>
        <vertAlign val="superscript"/>
        <sz val="8"/>
        <rFont val="Arial"/>
        <family val="2"/>
      </rPr>
      <t>3</t>
    </r>
  </si>
  <si>
    <r>
      <t>United States, processed (thousand tons)</t>
    </r>
    <r>
      <rPr>
        <b/>
        <vertAlign val="superscript"/>
        <sz val="8"/>
        <rFont val="Arial"/>
        <family val="2"/>
      </rPr>
      <t>3</t>
    </r>
  </si>
  <si>
    <r>
      <rPr>
        <vertAlign val="superscript"/>
        <sz val="8"/>
        <rFont val="Arial"/>
        <family val="2"/>
      </rPr>
      <t>1</t>
    </r>
    <r>
      <rPr>
        <sz val="8"/>
        <rFont val="Arial"/>
        <family val="2"/>
      </rPr>
      <t xml:space="preserve"> Season begins in November for Arizona and California, and in October for Florida and Texas.   </t>
    </r>
  </si>
  <si>
    <r>
      <rPr>
        <vertAlign val="superscript"/>
        <sz val="8"/>
        <rFont val="Arial"/>
        <family val="2"/>
      </rPr>
      <t>2</t>
    </r>
    <r>
      <rPr>
        <sz val="8"/>
        <rFont val="Arial"/>
        <family val="2"/>
      </rPr>
      <t xml:space="preserve"> Due to the severe freezes of December 1983 and 1989, no commercial supplies were harvested.    </t>
    </r>
  </si>
  <si>
    <r>
      <rPr>
        <vertAlign val="superscript"/>
        <sz val="8"/>
        <rFont val="Arial"/>
        <family val="2"/>
      </rPr>
      <t>3</t>
    </r>
    <r>
      <rPr>
        <sz val="8"/>
        <rFont val="Arial"/>
        <family val="2"/>
      </rPr>
      <t xml:space="preserve"> Some figures may not add up due to rounding.</t>
    </r>
  </si>
  <si>
    <t>Table C-22--Oranges: Price received by growers - equivalent on-tree returns, by State, 1980/81 to date¹</t>
  </si>
  <si>
    <r>
      <t xml:space="preserve">Season </t>
    </r>
    <r>
      <rPr>
        <b/>
        <vertAlign val="superscript"/>
        <sz val="8"/>
        <rFont val="Arial"/>
        <family val="2"/>
      </rPr>
      <t>2</t>
    </r>
  </si>
  <si>
    <t>Florida, fresh (dollars per box)</t>
  </si>
  <si>
    <t>Florida, processed (dollars per box)</t>
  </si>
  <si>
    <t>Florida, all (dollars per box)</t>
  </si>
  <si>
    <t>California, fresh (dollars per box)</t>
  </si>
  <si>
    <r>
      <t>Texas, fresh (dollars per box)</t>
    </r>
    <r>
      <rPr>
        <b/>
        <vertAlign val="superscript"/>
        <sz val="8"/>
        <rFont val="Arial"/>
        <family val="2"/>
      </rPr>
      <t>3</t>
    </r>
  </si>
  <si>
    <r>
      <t>Texas, processed (dollars per box)</t>
    </r>
    <r>
      <rPr>
        <b/>
        <vertAlign val="superscript"/>
        <sz val="8"/>
        <rFont val="Arial"/>
        <family val="2"/>
      </rPr>
      <t>3</t>
    </r>
  </si>
  <si>
    <r>
      <t>Texas, all (dollars per box)</t>
    </r>
    <r>
      <rPr>
        <b/>
        <vertAlign val="superscript"/>
        <sz val="8"/>
        <rFont val="Arial"/>
        <family val="2"/>
      </rPr>
      <t>3</t>
    </r>
  </si>
  <si>
    <r>
      <rPr>
        <vertAlign val="superscript"/>
        <sz val="8"/>
        <rFont val="Arial"/>
        <family val="2"/>
      </rPr>
      <t>1</t>
    </r>
    <r>
      <rPr>
        <sz val="8"/>
        <rFont val="Arial"/>
        <family val="2"/>
      </rPr>
      <t xml:space="preserve"> Net content of box varies. Approximate averages are as follows (pounds): Florida--90; California and Arizona through 2009/10--75, 2010/11 onward--80; and Texas--85. </t>
    </r>
  </si>
  <si>
    <r>
      <rPr>
        <vertAlign val="superscript"/>
        <sz val="8"/>
        <rFont val="Arial"/>
        <family val="2"/>
      </rPr>
      <t>2</t>
    </r>
    <r>
      <rPr>
        <sz val="8"/>
        <rFont val="Arial"/>
        <family val="2"/>
      </rPr>
      <t xml:space="preserve"> Season begins in November for Arizona and California, and in October for Florida and Texas. </t>
    </r>
  </si>
  <si>
    <t>Table C-23--Oranges: Price received by growers - equivalent on-tree returns, monthly, Arizona, 1980/81 to 2013/14¹</t>
  </si>
  <si>
    <t xml:space="preserve">       ---</t>
  </si>
  <si>
    <r>
      <rPr>
        <vertAlign val="superscript"/>
        <sz val="8"/>
        <rFont val="Arial"/>
        <family val="2"/>
      </rPr>
      <t>1</t>
    </r>
    <r>
      <rPr>
        <sz val="8"/>
        <rFont val="Arial"/>
        <family val="2"/>
      </rPr>
      <t xml:space="preserve"> Net content of box is 75 pounds.</t>
    </r>
  </si>
  <si>
    <t>Table C-24--Oranges: Price received by growers - equivalent on-tree returns, monthly, California, 1980/81 to 2019/20¹</t>
  </si>
  <si>
    <t xml:space="preserve"> --- = Insufficient marketing to establish price, or price not published to avoid disclosure of individual firms.  </t>
  </si>
  <si>
    <r>
      <rPr>
        <vertAlign val="superscript"/>
        <sz val="8"/>
        <rFont val="Arial"/>
        <family val="2"/>
      </rPr>
      <t xml:space="preserve">1 </t>
    </r>
    <r>
      <rPr>
        <sz val="8"/>
        <rFont val="Arial"/>
        <family val="2"/>
      </rPr>
      <t>Net content of box is 75 pounds through 2009/10. From 2010/11, net content of box is 80 pounds.</t>
    </r>
  </si>
  <si>
    <t>Table C-25--Oranges: Price received by growers - equivalent on-tree returns, monthly, Florida, 1980/81 to 2019/20</t>
  </si>
  <si>
    <r>
      <rPr>
        <vertAlign val="superscript"/>
        <sz val="8"/>
        <rFont val="Arial"/>
        <family val="2"/>
      </rPr>
      <t>1</t>
    </r>
    <r>
      <rPr>
        <sz val="8"/>
        <rFont val="Arial"/>
        <family val="2"/>
      </rPr>
      <t xml:space="preserve"> Net content of box is 90 pounds. </t>
    </r>
  </si>
  <si>
    <t>Table C-26--Oranges: Price received by growers - equivalent on-tree returns, monthly, Texas, 1980/81 to 2019/20¹</t>
  </si>
  <si>
    <t xml:space="preserve">  Season</t>
  </si>
  <si>
    <r>
      <t xml:space="preserve"> </t>
    </r>
    <r>
      <rPr>
        <vertAlign val="superscript"/>
        <sz val="8"/>
        <rFont val="Arial"/>
        <family val="2"/>
      </rPr>
      <t>1</t>
    </r>
    <r>
      <rPr>
        <sz val="8"/>
        <rFont val="Arial"/>
        <family val="2"/>
      </rPr>
      <t xml:space="preserve"> Net content of box is 85 pounds.</t>
    </r>
  </si>
  <si>
    <t>Table C-27--Oranges: Price received by growers - equivalent on-tree returns, monthly, United States, 1980/81 to date</t>
  </si>
  <si>
    <t>Table C-28--Oranges, processed: Utilized production, Florida, 1980/81 to date¹˒ ²</t>
  </si>
  <si>
    <r>
      <t xml:space="preserve">Season </t>
    </r>
    <r>
      <rPr>
        <b/>
        <vertAlign val="superscript"/>
        <sz val="8"/>
        <rFont val="Arial"/>
        <family val="2"/>
      </rPr>
      <t>3</t>
    </r>
  </si>
  <si>
    <r>
      <t>Utilized production, chilled products (thousand boxes)</t>
    </r>
    <r>
      <rPr>
        <b/>
        <vertAlign val="superscript"/>
        <sz val="8"/>
        <rFont val="Arial"/>
        <family val="2"/>
      </rPr>
      <t>4</t>
    </r>
  </si>
  <si>
    <r>
      <t>Utilized production, other processed (thousand boxes)</t>
    </r>
    <r>
      <rPr>
        <b/>
        <vertAlign val="superscript"/>
        <sz val="8"/>
        <rFont val="Arial"/>
        <family val="2"/>
      </rPr>
      <t>5</t>
    </r>
  </si>
  <si>
    <r>
      <rPr>
        <vertAlign val="superscript"/>
        <sz val="8"/>
        <rFont val="Arial"/>
        <family val="2"/>
      </rPr>
      <t>1</t>
    </r>
    <r>
      <rPr>
        <sz val="8"/>
        <rFont val="Arial"/>
        <family val="2"/>
      </rPr>
      <t xml:space="preserve"> Includes tangelos, temples, tangerines, and K-early citrus. </t>
    </r>
  </si>
  <si>
    <r>
      <rPr>
        <vertAlign val="superscript"/>
        <sz val="8"/>
        <rFont val="Arial"/>
        <family val="2"/>
      </rPr>
      <t>2</t>
    </r>
    <r>
      <rPr>
        <sz val="8"/>
        <rFont val="Arial"/>
        <family val="2"/>
      </rPr>
      <t xml:space="preserve"> Net box weight is 90 pounds.  </t>
    </r>
  </si>
  <si>
    <r>
      <rPr>
        <vertAlign val="superscript"/>
        <sz val="8"/>
        <rFont val="Arial"/>
        <family val="2"/>
      </rPr>
      <t>3</t>
    </r>
    <r>
      <rPr>
        <sz val="8"/>
        <rFont val="Arial"/>
        <family val="2"/>
      </rPr>
      <t xml:space="preserve"> As of 1998/99, season begins October 1, prior to then it began in December. </t>
    </r>
  </si>
  <si>
    <r>
      <rPr>
        <vertAlign val="superscript"/>
        <sz val="8"/>
        <rFont val="Arial"/>
        <family val="2"/>
      </rPr>
      <t>4</t>
    </r>
    <r>
      <rPr>
        <sz val="8"/>
        <rFont val="Arial"/>
        <family val="2"/>
      </rPr>
      <t xml:space="preserve"> Beginning in 1996/97, chilled product is all juice, and tangerines are excluded from the data.</t>
    </r>
  </si>
  <si>
    <r>
      <rPr>
        <vertAlign val="superscript"/>
        <sz val="8"/>
        <rFont val="Arial"/>
        <family val="2"/>
      </rPr>
      <t>5</t>
    </r>
    <r>
      <rPr>
        <sz val="8"/>
        <rFont val="Arial"/>
        <family val="2"/>
      </rPr>
      <t xml:space="preserve"> Beginning 1981/82 includes cannery juice, blend, and sections and salads.</t>
    </r>
  </si>
  <si>
    <r>
      <t xml:space="preserve">Source: USDA, Economic Research Service based on data from USDA, National Agricultural Statistics Service, </t>
    </r>
    <r>
      <rPr>
        <i/>
        <sz val="8"/>
        <rFont val="Arial"/>
        <family val="2"/>
      </rPr>
      <t>Citrus Fruits Summary,</t>
    </r>
    <r>
      <rPr>
        <sz val="8"/>
        <rFont val="Arial"/>
        <family val="2"/>
      </rPr>
      <t xml:space="preserve"> various issues and Florida Department of Citrus, </t>
    </r>
    <r>
      <rPr>
        <i/>
        <sz val="8"/>
        <rFont val="Arial"/>
        <family val="2"/>
      </rPr>
      <t>Weekly Processors Reports,</t>
    </r>
    <r>
      <rPr>
        <sz val="8"/>
        <rFont val="Arial"/>
        <family val="2"/>
      </rPr>
      <t xml:space="preserve"> various issues.</t>
    </r>
  </si>
  <si>
    <t>Table C-29--Oranges, frozen concentrate: Processors stocks, pack, supplies, and movement, Florida, 1980/81 to date</t>
  </si>
  <si>
    <t>Carry-over (million gallons, 42 degrees brix)</t>
  </si>
  <si>
    <r>
      <t>Pack (million gallons, 42 degrees brix)</t>
    </r>
    <r>
      <rPr>
        <b/>
        <vertAlign val="superscript"/>
        <sz val="8"/>
        <rFont val="Arial"/>
        <family val="2"/>
      </rPr>
      <t>2</t>
    </r>
  </si>
  <si>
    <r>
      <t>Supply (million gallons, 42 degrees brix)</t>
    </r>
    <r>
      <rPr>
        <b/>
        <vertAlign val="superscript"/>
        <sz val="8"/>
        <rFont val="Arial"/>
        <family val="2"/>
      </rPr>
      <t>3</t>
    </r>
  </si>
  <si>
    <t>Movement (million gallons, 42 degrees brix)</t>
  </si>
  <si>
    <r>
      <t>Ending inventory (million gallons, 42 degrees brix)</t>
    </r>
    <r>
      <rPr>
        <b/>
        <vertAlign val="superscript"/>
        <sz val="8"/>
        <rFont val="Arial"/>
        <family val="2"/>
      </rPr>
      <t>3</t>
    </r>
  </si>
  <si>
    <t>2022/23P</t>
  </si>
  <si>
    <r>
      <rPr>
        <vertAlign val="superscript"/>
        <sz val="8"/>
        <rFont val="Arial"/>
        <family val="2"/>
      </rPr>
      <t>1</t>
    </r>
    <r>
      <rPr>
        <sz val="8"/>
        <rFont val="Arial"/>
        <family val="2"/>
      </rPr>
      <t xml:space="preserve"> As of 1998/99, season begins in October; prior to then it began in December.   </t>
    </r>
  </si>
  <si>
    <r>
      <rPr>
        <vertAlign val="superscript"/>
        <sz val="8"/>
        <rFont val="Arial"/>
        <family val="2"/>
      </rPr>
      <t>2</t>
    </r>
    <r>
      <rPr>
        <sz val="8"/>
        <rFont val="Arial"/>
        <family val="2"/>
      </rPr>
      <t xml:space="preserve"> Includes reprocessed frozen concentrated tangerine juice, domestic receipts, foreign imports, net loss or gain during reprocessing, Florida product received from nonmembers, product received by members in fulfillment of futures contracts, and chilled orange juice used in frozen concentrate orange juice. </t>
    </r>
  </si>
  <si>
    <r>
      <rPr>
        <vertAlign val="superscript"/>
        <sz val="8"/>
        <rFont val="Arial"/>
        <family val="2"/>
      </rPr>
      <t>3</t>
    </r>
    <r>
      <rPr>
        <sz val="8"/>
        <rFont val="Arial"/>
        <family val="2"/>
      </rPr>
      <t xml:space="preserve"> Some figures may not add up due to rounding.  </t>
    </r>
  </si>
  <si>
    <t>Table C-30--Oranges, chilled juice: Processors stocks, pack, supplies, and movement, Florida, 1985/86 to date</t>
  </si>
  <si>
    <t>Carry-over (million gallons, single-strength equivalent)</t>
  </si>
  <si>
    <t>Pack (million gallons, single-strength equivalent)</t>
  </si>
  <si>
    <t>Supply (million gallons, single-strength equivalent)</t>
  </si>
  <si>
    <t>Movement (million gallons, single-strength equivalent)</t>
  </si>
  <si>
    <t>Exports (million gallons, single-strength equivalent)</t>
  </si>
  <si>
    <t>Ending inventory (million gallons, single-strength equivalent)</t>
  </si>
  <si>
    <r>
      <t xml:space="preserve">Source: USDA, Economic Research Service based on data from National Agricultural Statistics Service, </t>
    </r>
    <r>
      <rPr>
        <i/>
        <sz val="8"/>
        <rFont val="Arial"/>
        <family val="2"/>
      </rPr>
      <t>Citrus Fruits Summary</t>
    </r>
    <r>
      <rPr>
        <sz val="8"/>
        <rFont val="Arial"/>
        <family val="2"/>
      </rPr>
      <t>, various issues; and USDA, Economic Research Service calculations.</t>
    </r>
  </si>
  <si>
    <r>
      <rPr>
        <vertAlign val="superscript"/>
        <sz val="8"/>
        <rFont val="Arial"/>
        <family val="2"/>
      </rPr>
      <t>2</t>
    </r>
    <r>
      <rPr>
        <sz val="8"/>
        <rFont val="Arial"/>
        <family val="2"/>
      </rPr>
      <t xml:space="preserve"> Small quantities of processed grapefruit included with fresh in seasons 2007/08–2011/12.</t>
    </r>
  </si>
  <si>
    <r>
      <rPr>
        <vertAlign val="superscript"/>
        <sz val="8"/>
        <rFont val="Arial"/>
        <family val="2"/>
      </rPr>
      <t>2</t>
    </r>
    <r>
      <rPr>
        <sz val="8"/>
        <rFont val="Arial"/>
        <family val="2"/>
      </rPr>
      <t xml:space="preserve"> Net content of box varies. Approximate averages are as follows (pounds): Florida--85; California--64 through 1992/93, 1993/94–2009/10--67, 2010/11 onward--80; Texas--80; and Arizona--64, beginning 1993/94--67. </t>
    </r>
  </si>
  <si>
    <r>
      <t xml:space="preserve">Source: USDA, Economic Research Service based on data from USDA, National Agricultural Statistics Service, </t>
    </r>
    <r>
      <rPr>
        <i/>
        <sz val="8"/>
        <rFont val="Arial"/>
        <family val="2"/>
      </rPr>
      <t>Citrus Fruits Summary,</t>
    </r>
    <r>
      <rPr>
        <sz val="8"/>
        <rFont val="Arial"/>
        <family val="2"/>
      </rPr>
      <t xml:space="preserve"> various issues; and USDA, Economic Research Service calculations.</t>
    </r>
  </si>
  <si>
    <r>
      <t xml:space="preserve">Source:  USDA, Economic Research Service based on data from USDA, National Agricultural Statistics Service, </t>
    </r>
    <r>
      <rPr>
        <i/>
        <sz val="8"/>
        <rFont val="Arial"/>
        <family val="2"/>
      </rPr>
      <t>Citrus Fruits Summary,</t>
    </r>
    <r>
      <rPr>
        <sz val="8"/>
        <rFont val="Arial"/>
        <family val="2"/>
      </rPr>
      <t xml:space="preserve"> various issues; and USDA, Economic Research Service calculations.</t>
    </r>
  </si>
  <si>
    <t>INDEX</t>
  </si>
  <si>
    <r>
      <rPr>
        <vertAlign val="superscript"/>
        <sz val="8"/>
        <rFont val="Arial"/>
        <family val="2"/>
      </rPr>
      <t>2</t>
    </r>
    <r>
      <rPr>
        <sz val="8"/>
        <rFont val="Arial"/>
        <family val="2"/>
      </rPr>
      <t xml:space="preserve"> Net box weight is 76 pounds through marketing year 2009/10. From 2010/11 onward, net box weight is 80 pounds.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</si>
</sst>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4" formatCode="_(&quot;$&quot;* #,##0.00_);_(&quot;$&quot;* \(#,##0.00\);_(&quot;$&quot;* &quot;-&quot;??_);_(@_)"/>
    <numFmt numFmtId="43" formatCode="_(* #,##0.00_);_(* \(#,##0.00\);_(* &quot;-&quot;??_);_(@_)"/>
    <numFmt numFmtId="164" formatCode="0_)"/>
    <numFmt numFmtId="165" formatCode="0.0_)"/>
    <numFmt numFmtId="166" formatCode="0.00_)"/>
    <numFmt numFmtId="167" formatCode="0.0"/>
    <numFmt numFmtId="168" formatCode="#,##0_____)"/>
    <numFmt numFmtId="169" formatCode="#,##0___)"/>
    <numFmt numFmtId="170" formatCode="0.0___)"/>
    <numFmt numFmtId="171" formatCode="0.00000"/>
    <numFmt numFmtId="172" formatCode="0.000_)"/>
    <numFmt numFmtId="173" formatCode="0.00___)"/>
    <numFmt numFmtId="174" formatCode="#,##0.0"/>
    <numFmt numFmtId="175" formatCode="#,##0_____________)"/>
    <numFmt numFmtId="176" formatCode="#,##0_______________)"/>
    <numFmt numFmtId="177" formatCode="0.00_____)"/>
    <numFmt numFmtId="178" formatCode="0.0_______________)"/>
    <numFmt numFmtId="179" formatCode="#,##0.0_______________)"/>
  </numFmts>
  <fonts count="94">
    <font>
      <sz val="11"/>
      <color theme="1"/>
      <name val="Calibri"/>
      <family val="2"/>
      <scheme val="minor"/>
    </font>
    <font>
      <sz val="12"/>
      <name val="Arial"/>
      <family val="2"/>
    </font>
    <font>
      <sz val="10"/>
      <name val="Arial"/>
      <family val="2"/>
    </font>
    <font>
      <sz val="9"/>
      <name val="Arial MT"/>
    </font>
    <font>
      <sz val="9"/>
      <name val="Arial"/>
      <family val="2"/>
    </font>
    <font>
      <sz val="12"/>
      <name val="Arial MT"/>
    </font>
    <font>
      <sz val="10"/>
      <color indexed="10"/>
      <name val="Arial"/>
      <family val="2"/>
    </font>
    <font>
      <sz val="10"/>
      <name val="Arial"/>
      <family val="2"/>
    </font>
    <font>
      <sz val="10"/>
      <color indexed="8"/>
      <name val="Arial"/>
      <family val="2"/>
    </font>
    <font>
      <sz val="10"/>
      <color theme="1"/>
      <name val="Arial"/>
      <family val="2"/>
    </font>
    <font>
      <b/>
      <sz val="11"/>
      <color theme="1"/>
      <name val="Calibri"/>
      <family val="2"/>
      <scheme val="minor"/>
    </font>
    <font>
      <sz val="11"/>
      <color theme="1"/>
      <name val="Calibri"/>
      <family val="2"/>
      <scheme val="minor"/>
    </font>
    <font>
      <sz val="11"/>
      <color rgb="FFFF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1"/>
      <color indexed="8"/>
      <name val="Calibri"/>
      <family val="2"/>
      <scheme val="minor"/>
    </font>
    <font>
      <b/>
      <sz val="18"/>
      <color theme="3"/>
      <name val="Calibri Light"/>
      <family val="2"/>
      <scheme val="major"/>
    </font>
    <font>
      <sz val="11"/>
      <color rgb="FF9C6500"/>
      <name val="Calibri"/>
      <family val="2"/>
      <scheme val="minor"/>
    </font>
    <font>
      <sz val="10"/>
      <color theme="0"/>
      <name val="Arial"/>
      <family val="2"/>
    </font>
    <font>
      <sz val="10"/>
      <color indexed="9"/>
      <name val="Arial"/>
      <family val="2"/>
    </font>
    <font>
      <sz val="10"/>
      <color rgb="FF9C0006"/>
      <name val="Arial"/>
      <family val="2"/>
    </font>
    <font>
      <sz val="10"/>
      <color indexed="20"/>
      <name val="Arial"/>
      <family val="2"/>
    </font>
    <font>
      <b/>
      <sz val="10"/>
      <color rgb="FFFA7D00"/>
      <name val="Arial"/>
      <family val="2"/>
    </font>
    <font>
      <b/>
      <sz val="10"/>
      <color indexed="52"/>
      <name val="Arial"/>
      <family val="2"/>
    </font>
    <font>
      <b/>
      <sz val="10"/>
      <color theme="0"/>
      <name val="Arial"/>
      <family val="2"/>
    </font>
    <font>
      <b/>
      <sz val="10"/>
      <color indexed="9"/>
      <name val="Arial"/>
      <family val="2"/>
    </font>
    <font>
      <i/>
      <sz val="10"/>
      <color rgb="FF7F7F7F"/>
      <name val="Arial"/>
      <family val="2"/>
    </font>
    <font>
      <i/>
      <sz val="10"/>
      <color indexed="23"/>
      <name val="Arial"/>
      <family val="2"/>
    </font>
    <font>
      <sz val="10"/>
      <color rgb="FF006100"/>
      <name val="Arial"/>
      <family val="2"/>
    </font>
    <font>
      <sz val="10"/>
      <color indexed="17"/>
      <name val="Arial"/>
      <family val="2"/>
    </font>
    <font>
      <b/>
      <sz val="15"/>
      <color theme="3"/>
      <name val="Arial"/>
      <family val="2"/>
    </font>
    <font>
      <b/>
      <sz val="15"/>
      <color indexed="56"/>
      <name val="Arial"/>
      <family val="2"/>
    </font>
    <font>
      <b/>
      <sz val="13"/>
      <color theme="3"/>
      <name val="Arial"/>
      <family val="2"/>
    </font>
    <font>
      <b/>
      <sz val="13"/>
      <color indexed="56"/>
      <name val="Arial"/>
      <family val="2"/>
    </font>
    <font>
      <b/>
      <sz val="11"/>
      <color theme="3"/>
      <name val="Arial"/>
      <family val="2"/>
    </font>
    <font>
      <b/>
      <sz val="11"/>
      <color indexed="56"/>
      <name val="Arial"/>
      <family val="2"/>
    </font>
    <font>
      <u/>
      <sz val="10"/>
      <color indexed="12"/>
      <name val="Arial"/>
      <family val="2"/>
    </font>
    <font>
      <sz val="10"/>
      <color rgb="FF3F3F76"/>
      <name val="Arial"/>
      <family val="2"/>
    </font>
    <font>
      <sz val="10"/>
      <color indexed="62"/>
      <name val="Arial"/>
      <family val="2"/>
    </font>
    <font>
      <sz val="10"/>
      <color rgb="FFFA7D00"/>
      <name val="Arial"/>
      <family val="2"/>
    </font>
    <font>
      <sz val="10"/>
      <color indexed="52"/>
      <name val="Arial"/>
      <family val="2"/>
    </font>
    <font>
      <sz val="10"/>
      <color rgb="FF9C6500"/>
      <name val="Arial"/>
      <family val="2"/>
    </font>
    <font>
      <sz val="10"/>
      <color indexed="60"/>
      <name val="Arial"/>
      <family val="2"/>
    </font>
    <font>
      <sz val="10"/>
      <name val="Courier"/>
      <family val="3"/>
    </font>
    <font>
      <b/>
      <sz val="10"/>
      <color rgb="FF3F3F3F"/>
      <name val="Arial"/>
      <family val="2"/>
    </font>
    <font>
      <b/>
      <sz val="10"/>
      <color indexed="63"/>
      <name val="Arial"/>
      <family val="2"/>
    </font>
    <font>
      <b/>
      <sz val="18"/>
      <color indexed="56"/>
      <name val="Cambria"/>
      <family val="2"/>
    </font>
    <font>
      <b/>
      <sz val="10"/>
      <color theme="1"/>
      <name val="Arial"/>
      <family val="2"/>
    </font>
    <font>
      <b/>
      <sz val="10"/>
      <color indexed="8"/>
      <name val="Arial"/>
      <family val="2"/>
    </font>
    <font>
      <sz val="10"/>
      <color rgb="FFFF0000"/>
      <name val="Arial"/>
      <family val="2"/>
    </font>
    <font>
      <u/>
      <sz val="9"/>
      <color theme="10"/>
      <name val="Arial MT"/>
    </font>
    <font>
      <sz val="8"/>
      <name val="Helvetica"/>
      <family val="2"/>
    </font>
    <font>
      <vertAlign val="superscript"/>
      <sz val="8"/>
      <name val="Helvetica"/>
    </font>
    <font>
      <sz val="8"/>
      <name val="Helvetica"/>
    </font>
    <font>
      <sz val="9"/>
      <name val="Helvetica"/>
      <family val="2"/>
    </font>
    <font>
      <sz val="8"/>
      <name val="Arial"/>
      <family val="2"/>
    </font>
    <font>
      <sz val="8"/>
      <name val="Arial MT"/>
    </font>
    <font>
      <sz val="8"/>
      <color theme="1"/>
      <name val="Arial"/>
      <family val="2"/>
    </font>
    <font>
      <u/>
      <sz val="11"/>
      <color theme="10"/>
      <name val="Calibri"/>
      <family val="2"/>
      <scheme val="minor"/>
    </font>
    <font>
      <sz val="8"/>
      <name val="Calibri"/>
      <family val="2"/>
      <scheme val="minor"/>
    </font>
    <font>
      <sz val="12"/>
      <color indexed="8"/>
      <name val="Arial MT"/>
    </font>
    <font>
      <sz val="7"/>
      <name val="Arial MT"/>
    </font>
    <font>
      <sz val="9"/>
      <color theme="1"/>
      <name val="Arial"/>
      <family val="2"/>
    </font>
    <font>
      <vertAlign val="superscript"/>
      <sz val="8"/>
      <name val="Arial"/>
      <family val="2"/>
    </font>
    <font>
      <i/>
      <sz val="8"/>
      <name val="Arial"/>
      <family val="2"/>
    </font>
    <font>
      <sz val="10"/>
      <name val="Arial MT"/>
    </font>
    <font>
      <b/>
      <sz val="8"/>
      <name val="Helvetica"/>
    </font>
    <font>
      <b/>
      <sz val="8"/>
      <name val="Arial"/>
      <family val="2"/>
    </font>
    <font>
      <b/>
      <vertAlign val="superscript"/>
      <sz val="8"/>
      <name val="Arial"/>
      <family val="2"/>
    </font>
    <font>
      <sz val="8"/>
      <color rgb="FF000000"/>
      <name val="Arial"/>
      <family val="2"/>
    </font>
    <font>
      <sz val="11"/>
      <color rgb="FF000000"/>
      <name val="Calibri"/>
      <family val="2"/>
      <scheme val="minor"/>
    </font>
    <font>
      <b/>
      <vertAlign val="superscript"/>
      <sz val="8"/>
      <name val="Helvetica"/>
    </font>
    <font>
      <b/>
      <sz val="8"/>
      <color theme="1"/>
      <name val="Arial"/>
      <family val="2"/>
    </font>
    <font>
      <b/>
      <vertAlign val="superscript"/>
      <sz val="8"/>
      <color theme="1"/>
      <name val="Arial"/>
      <family val="2"/>
    </font>
    <font>
      <b/>
      <sz val="11"/>
      <color theme="1"/>
      <name val="Arial"/>
      <family val="2"/>
    </font>
    <font>
      <sz val="11"/>
      <color theme="1"/>
      <name val="Arial"/>
      <family val="2"/>
    </font>
    <font>
      <u/>
      <sz val="11"/>
      <color theme="10"/>
      <name val="Arial"/>
      <family val="2"/>
    </font>
    <font>
      <sz val="8"/>
      <name val="Arial"/>
    </font>
    <font>
      <sz val="8"/>
      <color rgb="FF000000"/>
      <name val="Helvetica"/>
    </font>
    <font>
      <i/>
      <sz val="8"/>
      <color rgb="FF000000"/>
      <name val="Helvetica"/>
    </font>
    <font>
      <sz val="8"/>
      <color theme="1"/>
      <name val="Arial"/>
    </font>
    <font>
      <b/>
      <sz val="8"/>
      <name val="Arial"/>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8"/>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right/>
      <top/>
      <bottom style="thin">
        <color indexed="8"/>
      </bottom>
      <diagonal/>
    </border>
    <border>
      <left/>
      <right/>
      <top/>
      <bottom style="thin">
        <color indexed="64"/>
      </bottom>
      <diagonal/>
    </border>
    <border>
      <left/>
      <right/>
      <top/>
      <bottom style="thin">
        <color rgb="FF000000"/>
      </bottom>
      <diagonal/>
    </border>
  </borders>
  <cellStyleXfs count="16788">
    <xf numFmtId="0" fontId="0" fillId="0" borderId="0"/>
    <xf numFmtId="43" fontId="2" fillId="0" borderId="0" applyFont="0" applyFill="0" applyBorder="0" applyAlignment="0" applyProtection="0"/>
    <xf numFmtId="0" fontId="3" fillId="0" borderId="0"/>
    <xf numFmtId="43" fontId="3" fillId="0" borderId="0" applyFont="0" applyFill="0" applyBorder="0" applyAlignment="0" applyProtection="0"/>
    <xf numFmtId="0" fontId="5" fillId="0" borderId="0"/>
    <xf numFmtId="0" fontId="2" fillId="0" borderId="0"/>
    <xf numFmtId="0" fontId="2" fillId="0" borderId="0"/>
    <xf numFmtId="0" fontId="7" fillId="0" borderId="0"/>
    <xf numFmtId="0" fontId="2" fillId="0" borderId="0"/>
    <xf numFmtId="0" fontId="13" fillId="0" borderId="0" applyNumberFormat="0" applyFill="0" applyBorder="0" applyAlignment="0" applyProtection="0"/>
    <xf numFmtId="0" fontId="14" fillId="0" borderId="1" applyNumberFormat="0" applyFill="0" applyAlignment="0" applyProtection="0"/>
    <xf numFmtId="0" fontId="15" fillId="0" borderId="2" applyNumberFormat="0" applyFill="0" applyAlignment="0" applyProtection="0"/>
    <xf numFmtId="0" fontId="16" fillId="0" borderId="3"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4" applyNumberFormat="0" applyAlignment="0" applyProtection="0"/>
    <xf numFmtId="0" fontId="21" fillId="6" borderId="5" applyNumberFormat="0" applyAlignment="0" applyProtection="0"/>
    <xf numFmtId="0" fontId="22" fillId="6" borderId="4" applyNumberFormat="0" applyAlignment="0" applyProtection="0"/>
    <xf numFmtId="0" fontId="23" fillId="0" borderId="6" applyNumberFormat="0" applyFill="0" applyAlignment="0" applyProtection="0"/>
    <xf numFmtId="0" fontId="24" fillId="7" borderId="7" applyNumberFormat="0" applyAlignment="0" applyProtection="0"/>
    <xf numFmtId="0" fontId="12" fillId="0" borderId="0" applyNumberFormat="0" applyFill="0" applyBorder="0" applyAlignment="0" applyProtection="0"/>
    <xf numFmtId="0" fontId="11" fillId="8" borderId="8" applyNumberFormat="0" applyFont="0" applyAlignment="0" applyProtection="0"/>
    <xf numFmtId="0" fontId="25" fillId="0" borderId="0" applyNumberFormat="0" applyFill="0" applyBorder="0" applyAlignment="0" applyProtection="0"/>
    <xf numFmtId="0" fontId="10" fillId="0" borderId="9" applyNumberFormat="0" applyFill="0" applyAlignment="0" applyProtection="0"/>
    <xf numFmtId="0" fontId="26"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26"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26"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26"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26"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26"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27" fillId="0" borderId="0"/>
    <xf numFmtId="1" fontId="3" fillId="0" borderId="0" applyFont="0"/>
    <xf numFmtId="0" fontId="4" fillId="0" borderId="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8" fillId="33"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8" fillId="33" borderId="0" applyNumberFormat="0" applyBorder="0" applyAlignment="0" applyProtection="0"/>
    <xf numFmtId="0" fontId="9" fillId="10"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8" fillId="3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8" fillId="34" borderId="0" applyNumberFormat="0" applyBorder="0" applyAlignment="0" applyProtection="0"/>
    <xf numFmtId="0" fontId="9" fillId="1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8" fillId="35"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8" fillId="35" borderId="0" applyNumberFormat="0" applyBorder="0" applyAlignment="0" applyProtection="0"/>
    <xf numFmtId="0" fontId="9" fillId="18"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8" fillId="36"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8" fillId="36" borderId="0" applyNumberFormat="0" applyBorder="0" applyAlignment="0" applyProtection="0"/>
    <xf numFmtId="0" fontId="9" fillId="2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8" fillId="37"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8" fillId="37" borderId="0" applyNumberFormat="0" applyBorder="0" applyAlignment="0" applyProtection="0"/>
    <xf numFmtId="0" fontId="9" fillId="26"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8" fillId="38"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8" fillId="38" borderId="0" applyNumberFormat="0" applyBorder="0" applyAlignment="0" applyProtection="0"/>
    <xf numFmtId="0" fontId="9" fillId="30"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8" fillId="39"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8" fillId="39" borderId="0" applyNumberFormat="0" applyBorder="0" applyAlignment="0" applyProtection="0"/>
    <xf numFmtId="0" fontId="9" fillId="1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8" fillId="40"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8" fillId="40" borderId="0" applyNumberFormat="0" applyBorder="0" applyAlignment="0" applyProtection="0"/>
    <xf numFmtId="0" fontId="9" fillId="15"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8" fillId="41"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8" fillId="41" borderId="0" applyNumberFormat="0" applyBorder="0" applyAlignment="0" applyProtection="0"/>
    <xf numFmtId="0" fontId="9" fillId="1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8" fillId="36"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8" fillId="36" borderId="0" applyNumberFormat="0" applyBorder="0" applyAlignment="0" applyProtection="0"/>
    <xf numFmtId="0" fontId="9" fillId="23"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8" fillId="39"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8" fillId="39" borderId="0" applyNumberFormat="0" applyBorder="0" applyAlignment="0" applyProtection="0"/>
    <xf numFmtId="0" fontId="9" fillId="2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8" fillId="42"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8" fillId="42" borderId="0" applyNumberFormat="0" applyBorder="0" applyAlignment="0" applyProtection="0"/>
    <xf numFmtId="0" fontId="9" fillId="3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26"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1" fillId="43"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1" fillId="43" borderId="0" applyNumberFormat="0" applyBorder="0" applyAlignment="0" applyProtection="0"/>
    <xf numFmtId="0" fontId="30" fillId="1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26"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1" fillId="40"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1" fillId="40" borderId="0" applyNumberFormat="0" applyBorder="0" applyAlignment="0" applyProtection="0"/>
    <xf numFmtId="0" fontId="30" fillId="16"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26"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1" fillId="41"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1" fillId="41" borderId="0" applyNumberFormat="0" applyBorder="0" applyAlignment="0" applyProtection="0"/>
    <xf numFmtId="0" fontId="30" fillId="20"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26"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1" fillId="4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1" fillId="44" borderId="0" applyNumberFormat="0" applyBorder="0" applyAlignment="0" applyProtection="0"/>
    <xf numFmtId="0" fontId="30" fillId="2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26"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1" fillId="45"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1" fillId="45" borderId="0" applyNumberFormat="0" applyBorder="0" applyAlignment="0" applyProtection="0"/>
    <xf numFmtId="0" fontId="30" fillId="28"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26"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1" fillId="46"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1" fillId="46" borderId="0" applyNumberFormat="0" applyBorder="0" applyAlignment="0" applyProtection="0"/>
    <xf numFmtId="0" fontId="30" fillId="3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26"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1" fillId="47"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1" fillId="47" borderId="0" applyNumberFormat="0" applyBorder="0" applyAlignment="0" applyProtection="0"/>
    <xf numFmtId="0" fontId="30" fillId="9"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26"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1" fillId="48"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1" fillId="48" borderId="0" applyNumberFormat="0" applyBorder="0" applyAlignment="0" applyProtection="0"/>
    <xf numFmtId="0" fontId="30" fillId="13"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26"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1" fillId="49"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1" fillId="49" borderId="0" applyNumberFormat="0" applyBorder="0" applyAlignment="0" applyProtection="0"/>
    <xf numFmtId="0" fontId="30" fillId="17"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26"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1" fillId="44"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1" fillId="44" borderId="0" applyNumberFormat="0" applyBorder="0" applyAlignment="0" applyProtection="0"/>
    <xf numFmtId="0" fontId="30" fillId="21"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26"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1" fillId="4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1" fillId="45" borderId="0" applyNumberFormat="0" applyBorder="0" applyAlignment="0" applyProtection="0"/>
    <xf numFmtId="0" fontId="30" fillId="2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26"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1" fillId="50"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1" fillId="50" borderId="0" applyNumberFormat="0" applyBorder="0" applyAlignment="0" applyProtection="0"/>
    <xf numFmtId="0" fontId="30" fillId="29"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18"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3" fillId="34"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3" fillId="34" borderId="0" applyNumberFormat="0" applyBorder="0" applyAlignment="0" applyProtection="0"/>
    <xf numFmtId="0" fontId="32" fillId="3"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5" fillId="51" borderId="10" applyNumberFormat="0" applyAlignment="0" applyProtection="0"/>
    <xf numFmtId="0" fontId="35" fillId="51" borderId="10" applyNumberFormat="0" applyAlignment="0" applyProtection="0"/>
    <xf numFmtId="0" fontId="35" fillId="51" borderId="10" applyNumberFormat="0" applyAlignment="0" applyProtection="0"/>
    <xf numFmtId="0" fontId="22" fillId="6" borderId="4" applyNumberFormat="0" applyAlignment="0" applyProtection="0"/>
    <xf numFmtId="0" fontId="34" fillId="6" borderId="4" applyNumberFormat="0" applyAlignment="0" applyProtection="0"/>
    <xf numFmtId="0" fontId="34" fillId="6" borderId="4" applyNumberFormat="0" applyAlignment="0" applyProtection="0"/>
    <xf numFmtId="0" fontId="35" fillId="51" borderId="10"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5" fillId="51" borderId="10" applyNumberFormat="0" applyAlignment="0" applyProtection="0"/>
    <xf numFmtId="0" fontId="34" fillId="6" borderId="4" applyNumberFormat="0" applyAlignment="0" applyProtection="0"/>
    <xf numFmtId="0" fontId="35" fillId="51" borderId="10" applyNumberFormat="0" applyAlignment="0" applyProtection="0"/>
    <xf numFmtId="0" fontId="35" fillId="51" borderId="10" applyNumberFormat="0" applyAlignment="0" applyProtection="0"/>
    <xf numFmtId="0" fontId="35" fillId="51" borderId="10" applyNumberFormat="0" applyAlignment="0" applyProtection="0"/>
    <xf numFmtId="0" fontId="35" fillId="51" borderId="10" applyNumberFormat="0" applyAlignment="0" applyProtection="0"/>
    <xf numFmtId="0" fontId="35" fillId="51" borderId="10" applyNumberFormat="0" applyAlignment="0" applyProtection="0"/>
    <xf numFmtId="0" fontId="35" fillId="51" borderId="10"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7" fillId="52" borderId="11" applyNumberFormat="0" applyAlignment="0" applyProtection="0"/>
    <xf numFmtId="0" fontId="37" fillId="52" borderId="11" applyNumberFormat="0" applyAlignment="0" applyProtection="0"/>
    <xf numFmtId="0" fontId="37" fillId="52" borderId="11" applyNumberFormat="0" applyAlignment="0" applyProtection="0"/>
    <xf numFmtId="0" fontId="24" fillId="7" borderId="7" applyNumberFormat="0" applyAlignment="0" applyProtection="0"/>
    <xf numFmtId="0" fontId="36" fillId="7" borderId="7" applyNumberFormat="0" applyAlignment="0" applyProtection="0"/>
    <xf numFmtId="0" fontId="36" fillId="7" borderId="7" applyNumberFormat="0" applyAlignment="0" applyProtection="0"/>
    <xf numFmtId="0" fontId="37" fillId="52" borderId="11"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7" fillId="52" borderId="11" applyNumberFormat="0" applyAlignment="0" applyProtection="0"/>
    <xf numFmtId="0" fontId="36" fillId="7" borderId="7" applyNumberFormat="0" applyAlignment="0" applyProtection="0"/>
    <xf numFmtId="0" fontId="37" fillId="52" borderId="11" applyNumberFormat="0" applyAlignment="0" applyProtection="0"/>
    <xf numFmtId="0" fontId="37" fillId="52" borderId="11" applyNumberFormat="0" applyAlignment="0" applyProtection="0"/>
    <xf numFmtId="0" fontId="37" fillId="52" borderId="11" applyNumberFormat="0" applyAlignment="0" applyProtection="0"/>
    <xf numFmtId="0" fontId="37" fillId="52" borderId="11" applyNumberFormat="0" applyAlignment="0" applyProtection="0"/>
    <xf numFmtId="0" fontId="37" fillId="52" borderId="11" applyNumberFormat="0" applyAlignment="0" applyProtection="0"/>
    <xf numFmtId="0" fontId="37" fillId="52" borderId="11"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5"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17"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1" fillId="35"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1" fillId="35" borderId="0" applyNumberFormat="0" applyBorder="0" applyAlignment="0" applyProtection="0"/>
    <xf numFmtId="0" fontId="40" fillId="2"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14"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3" fillId="0" borderId="12"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3" fillId="0" borderId="12" applyNumberFormat="0" applyFill="0" applyAlignment="0" applyProtection="0"/>
    <xf numFmtId="0" fontId="42" fillId="0" borderId="1"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5" fillId="0" borderId="13" applyNumberFormat="0" applyFill="0" applyAlignment="0" applyProtection="0"/>
    <xf numFmtId="0" fontId="45" fillId="0" borderId="13" applyNumberFormat="0" applyFill="0" applyAlignment="0" applyProtection="0"/>
    <xf numFmtId="0" fontId="45" fillId="0" borderId="13" applyNumberFormat="0" applyFill="0" applyAlignment="0" applyProtection="0"/>
    <xf numFmtId="0" fontId="15"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5" fillId="0" borderId="13"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5" fillId="0" borderId="13" applyNumberFormat="0" applyFill="0" applyAlignment="0" applyProtection="0"/>
    <xf numFmtId="0" fontId="44" fillId="0" borderId="2" applyNumberFormat="0" applyFill="0" applyAlignment="0" applyProtection="0"/>
    <xf numFmtId="0" fontId="45" fillId="0" borderId="13" applyNumberFormat="0" applyFill="0" applyAlignment="0" applyProtection="0"/>
    <xf numFmtId="0" fontId="45" fillId="0" borderId="13" applyNumberFormat="0" applyFill="0" applyAlignment="0" applyProtection="0"/>
    <xf numFmtId="0" fontId="45" fillId="0" borderId="13" applyNumberFormat="0" applyFill="0" applyAlignment="0" applyProtection="0"/>
    <xf numFmtId="0" fontId="45" fillId="0" borderId="13" applyNumberFormat="0" applyFill="0" applyAlignment="0" applyProtection="0"/>
    <xf numFmtId="0" fontId="45" fillId="0" borderId="13" applyNumberFormat="0" applyFill="0" applyAlignment="0" applyProtection="0"/>
    <xf numFmtId="0" fontId="45" fillId="0" borderId="13"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1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7" fillId="0" borderId="14"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7" fillId="0" borderId="14" applyNumberFormat="0" applyFill="0" applyAlignment="0" applyProtection="0"/>
    <xf numFmtId="0" fontId="46" fillId="0" borderId="3"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50" fillId="38" borderId="10" applyNumberFormat="0" applyAlignment="0" applyProtection="0"/>
    <xf numFmtId="0" fontId="50" fillId="38" borderId="10" applyNumberFormat="0" applyAlignment="0" applyProtection="0"/>
    <xf numFmtId="0" fontId="50" fillId="38" borderId="10" applyNumberFormat="0" applyAlignment="0" applyProtection="0"/>
    <xf numFmtId="0" fontId="20" fillId="5" borderId="4" applyNumberFormat="0" applyAlignment="0" applyProtection="0"/>
    <xf numFmtId="0" fontId="49" fillId="5" borderId="4" applyNumberFormat="0" applyAlignment="0" applyProtection="0"/>
    <xf numFmtId="0" fontId="49" fillId="5" borderId="4" applyNumberFormat="0" applyAlignment="0" applyProtection="0"/>
    <xf numFmtId="0" fontId="50" fillId="38" borderId="10"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50" fillId="38" borderId="10" applyNumberFormat="0" applyAlignment="0" applyProtection="0"/>
    <xf numFmtId="0" fontId="49" fillId="5" borderId="4" applyNumberFormat="0" applyAlignment="0" applyProtection="0"/>
    <xf numFmtId="0" fontId="50" fillId="38" borderId="10" applyNumberFormat="0" applyAlignment="0" applyProtection="0"/>
    <xf numFmtId="0" fontId="50" fillId="38" borderId="10" applyNumberFormat="0" applyAlignment="0" applyProtection="0"/>
    <xf numFmtId="0" fontId="50" fillId="38" borderId="10" applyNumberFormat="0" applyAlignment="0" applyProtection="0"/>
    <xf numFmtId="0" fontId="50" fillId="38" borderId="10" applyNumberFormat="0" applyAlignment="0" applyProtection="0"/>
    <xf numFmtId="0" fontId="50" fillId="38" borderId="10" applyNumberFormat="0" applyAlignment="0" applyProtection="0"/>
    <xf numFmtId="0" fontId="50" fillId="38" borderId="10"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2" fillId="0" borderId="15" applyNumberFormat="0" applyFill="0" applyAlignment="0" applyProtection="0"/>
    <xf numFmtId="0" fontId="52" fillId="0" borderId="15" applyNumberFormat="0" applyFill="0" applyAlignment="0" applyProtection="0"/>
    <xf numFmtId="0" fontId="52" fillId="0" borderId="15" applyNumberFormat="0" applyFill="0" applyAlignment="0" applyProtection="0"/>
    <xf numFmtId="0" fontId="23"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2" fillId="0" borderId="15"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2" fillId="0" borderId="15" applyNumberFormat="0" applyFill="0" applyAlignment="0" applyProtection="0"/>
    <xf numFmtId="0" fontId="51" fillId="0" borderId="6" applyNumberFormat="0" applyFill="0" applyAlignment="0" applyProtection="0"/>
    <xf numFmtId="0" fontId="52" fillId="0" borderId="15" applyNumberFormat="0" applyFill="0" applyAlignment="0" applyProtection="0"/>
    <xf numFmtId="0" fontId="52" fillId="0" borderId="15" applyNumberFormat="0" applyFill="0" applyAlignment="0" applyProtection="0"/>
    <xf numFmtId="0" fontId="52" fillId="0" borderId="15" applyNumberFormat="0" applyFill="0" applyAlignment="0" applyProtection="0"/>
    <xf numFmtId="0" fontId="52" fillId="0" borderId="15" applyNumberFormat="0" applyFill="0" applyAlignment="0" applyProtection="0"/>
    <xf numFmtId="0" fontId="52" fillId="0" borderId="15" applyNumberFormat="0" applyFill="0" applyAlignment="0" applyProtection="0"/>
    <xf numFmtId="0" fontId="52" fillId="0" borderId="15"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29"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4" fillId="53"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4" fillId="53" borderId="0" applyNumberFormat="0" applyBorder="0" applyAlignment="0" applyProtection="0"/>
    <xf numFmtId="0" fontId="53" fillId="4"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64" fontId="1" fillId="0" borderId="0"/>
    <xf numFmtId="0" fontId="9" fillId="0" borderId="0"/>
    <xf numFmtId="0" fontId="9" fillId="0" borderId="0"/>
    <xf numFmtId="164" fontId="1"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8"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1"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xf numFmtId="0" fontId="2" fillId="0" borderId="0"/>
    <xf numFmtId="0" fontId="2" fillId="0" borderId="0"/>
    <xf numFmtId="0" fontId="2" fillId="0" borderId="0"/>
    <xf numFmtId="0" fontId="2" fillId="0" borderId="0"/>
    <xf numFmtId="0" fontId="8"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8"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4"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4"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4"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8" fillId="0" borderId="0"/>
    <xf numFmtId="0" fontId="8" fillId="0" borderId="0"/>
    <xf numFmtId="0" fontId="8" fillId="0" borderId="0"/>
    <xf numFmtId="0" fontId="8" fillId="0" borderId="0"/>
    <xf numFmtId="0" fontId="4"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4"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4"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4"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4"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4"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4"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4"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4"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4"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8" fillId="0" borderId="0"/>
    <xf numFmtId="0" fontId="2" fillId="0" borderId="0">
      <alignment wrapText="1"/>
    </xf>
    <xf numFmtId="0" fontId="2" fillId="0" borderId="0">
      <alignment wrapText="1"/>
    </xf>
    <xf numFmtId="0" fontId="2" fillId="0" borderId="0">
      <alignmen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4"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4"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4"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4" fillId="0" borderId="0"/>
    <xf numFmtId="0" fontId="4" fillId="0" borderId="0"/>
    <xf numFmtId="0" fontId="4" fillId="0" borderId="0"/>
    <xf numFmtId="0" fontId="4" fillId="0" borderId="0"/>
    <xf numFmtId="0" fontId="4"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alignment wrapText="1"/>
    </xf>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xf numFmtId="0" fontId="2" fillId="0" borderId="0"/>
    <xf numFmtId="0" fontId="2" fillId="0" borderId="0"/>
    <xf numFmtId="0" fontId="2" fillId="0" borderId="0"/>
    <xf numFmtId="0" fontId="2" fillId="0" borderId="0"/>
    <xf numFmtId="164" fontId="1" fillId="0" borderId="0"/>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4" fillId="0" borderId="0"/>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5"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5" fillId="0" borderId="0"/>
    <xf numFmtId="0" fontId="55" fillId="0" borderId="0"/>
    <xf numFmtId="0" fontId="55" fillId="0" borderId="0"/>
    <xf numFmtId="0" fontId="55" fillId="0" borderId="0"/>
    <xf numFmtId="0" fontId="5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11" fillId="8" borderId="8" applyNumberFormat="0" applyFont="0" applyAlignment="0" applyProtection="0"/>
    <xf numFmtId="0" fontId="2" fillId="54" borderId="16" applyNumberFormat="0" applyFont="0" applyAlignment="0" applyProtection="0"/>
    <xf numFmtId="0" fontId="2" fillId="54" borderId="16" applyNumberFormat="0" applyFont="0" applyAlignment="0" applyProtection="0"/>
    <xf numFmtId="0" fontId="2" fillId="54" borderId="16"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8" fillId="54" borderId="16" applyNumberFormat="0" applyFont="0" applyAlignment="0" applyProtection="0"/>
    <xf numFmtId="0" fontId="8" fillId="54" borderId="16" applyNumberFormat="0" applyFont="0" applyAlignment="0" applyProtection="0"/>
    <xf numFmtId="0" fontId="2" fillId="54" borderId="16" applyNumberFormat="0" applyFont="0" applyAlignment="0" applyProtection="0"/>
    <xf numFmtId="0" fontId="8" fillId="54" borderId="16" applyNumberFormat="0" applyFont="0" applyAlignment="0" applyProtection="0"/>
    <xf numFmtId="0" fontId="8" fillId="54" borderId="16" applyNumberFormat="0" applyFont="0" applyAlignment="0" applyProtection="0"/>
    <xf numFmtId="0" fontId="8" fillId="54" borderId="16" applyNumberFormat="0" applyFont="0" applyAlignment="0" applyProtection="0"/>
    <xf numFmtId="0" fontId="8" fillId="54" borderId="16" applyNumberFormat="0" applyFont="0" applyAlignment="0" applyProtection="0"/>
    <xf numFmtId="0" fontId="8" fillId="54" borderId="16" applyNumberFormat="0" applyFont="0" applyAlignment="0" applyProtection="0"/>
    <xf numFmtId="0" fontId="8" fillId="54" borderId="16" applyNumberFormat="0" applyFont="0" applyAlignment="0" applyProtection="0"/>
    <xf numFmtId="0" fontId="8" fillId="54" borderId="16" applyNumberFormat="0" applyFont="0" applyAlignment="0" applyProtection="0"/>
    <xf numFmtId="0" fontId="8" fillId="54" borderId="16" applyNumberFormat="0" applyFont="0" applyAlignment="0" applyProtection="0"/>
    <xf numFmtId="0" fontId="8" fillId="54" borderId="16" applyNumberFormat="0" applyFont="0" applyAlignment="0" applyProtection="0"/>
    <xf numFmtId="0" fontId="2" fillId="54" borderId="16" applyNumberFormat="0" applyFont="0" applyAlignment="0" applyProtection="0"/>
    <xf numFmtId="0" fontId="8" fillId="54" borderId="16" applyNumberFormat="0" applyFont="0" applyAlignment="0" applyProtection="0"/>
    <xf numFmtId="0" fontId="2" fillId="54" borderId="16" applyNumberFormat="0" applyFont="0" applyAlignment="0" applyProtection="0"/>
    <xf numFmtId="0" fontId="2" fillId="54" borderId="16" applyNumberFormat="0" applyFont="0" applyAlignment="0" applyProtection="0"/>
    <xf numFmtId="0" fontId="2" fillId="54" borderId="16" applyNumberFormat="0" applyFont="0" applyAlignment="0" applyProtection="0"/>
    <xf numFmtId="0" fontId="2" fillId="54" borderId="16" applyNumberFormat="0" applyFont="0" applyAlignment="0" applyProtection="0"/>
    <xf numFmtId="0" fontId="2" fillId="54" borderId="16" applyNumberFormat="0" applyFont="0" applyAlignment="0" applyProtection="0"/>
    <xf numFmtId="0" fontId="2" fillId="54" borderId="16"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8" fillId="54" borderId="16" applyNumberFormat="0" applyFont="0" applyAlignment="0" applyProtection="0"/>
    <xf numFmtId="0" fontId="8" fillId="54" borderId="16" applyNumberFormat="0" applyFont="0" applyAlignment="0" applyProtection="0"/>
    <xf numFmtId="0" fontId="8" fillId="54" borderId="16" applyNumberFormat="0" applyFont="0" applyAlignment="0" applyProtection="0"/>
    <xf numFmtId="0" fontId="8" fillId="54" borderId="16" applyNumberFormat="0" applyFont="0" applyAlignment="0" applyProtection="0"/>
    <xf numFmtId="0" fontId="8" fillId="54" borderId="16"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7" fillId="51" borderId="17" applyNumberFormat="0" applyAlignment="0" applyProtection="0"/>
    <xf numFmtId="0" fontId="57" fillId="51" borderId="17" applyNumberFormat="0" applyAlignment="0" applyProtection="0"/>
    <xf numFmtId="0" fontId="57" fillId="51" borderId="17" applyNumberFormat="0" applyAlignment="0" applyProtection="0"/>
    <xf numFmtId="0" fontId="21" fillId="6" borderId="5" applyNumberFormat="0" applyAlignment="0" applyProtection="0"/>
    <xf numFmtId="0" fontId="56" fillId="6" borderId="5" applyNumberFormat="0" applyAlignment="0" applyProtection="0"/>
    <xf numFmtId="0" fontId="56" fillId="6" borderId="5" applyNumberFormat="0" applyAlignment="0" applyProtection="0"/>
    <xf numFmtId="0" fontId="57" fillId="51" borderId="17"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7" fillId="51" borderId="17" applyNumberFormat="0" applyAlignment="0" applyProtection="0"/>
    <xf numFmtId="0" fontId="56" fillId="6" borderId="5" applyNumberFormat="0" applyAlignment="0" applyProtection="0"/>
    <xf numFmtId="0" fontId="57" fillId="51" borderId="17" applyNumberFormat="0" applyAlignment="0" applyProtection="0"/>
    <xf numFmtId="0" fontId="57" fillId="51" borderId="17" applyNumberFormat="0" applyAlignment="0" applyProtection="0"/>
    <xf numFmtId="0" fontId="57" fillId="51" borderId="17" applyNumberFormat="0" applyAlignment="0" applyProtection="0"/>
    <xf numFmtId="0" fontId="57" fillId="51" borderId="17" applyNumberFormat="0" applyAlignment="0" applyProtection="0"/>
    <xf numFmtId="0" fontId="57" fillId="51" borderId="17" applyNumberFormat="0" applyAlignment="0" applyProtection="0"/>
    <xf numFmtId="0" fontId="57" fillId="51" borderId="17"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9" fontId="1"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5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58" fillId="0" borderId="0" applyNumberFormat="0" applyFill="0" applyBorder="0" applyAlignment="0" applyProtection="0"/>
    <xf numFmtId="0" fontId="2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60" fillId="0" borderId="18" applyNumberFormat="0" applyFill="0" applyAlignment="0" applyProtection="0"/>
    <xf numFmtId="0" fontId="60" fillId="0" borderId="18" applyNumberFormat="0" applyFill="0" applyAlignment="0" applyProtection="0"/>
    <xf numFmtId="0" fontId="60" fillId="0" borderId="18" applyNumberFormat="0" applyFill="0" applyAlignment="0" applyProtection="0"/>
    <xf numFmtId="0" fontId="10"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60" fillId="0" borderId="18"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60" fillId="0" borderId="18" applyNumberFormat="0" applyFill="0" applyAlignment="0" applyProtection="0"/>
    <xf numFmtId="0" fontId="59" fillId="0" borderId="9" applyNumberFormat="0" applyFill="0" applyAlignment="0" applyProtection="0"/>
    <xf numFmtId="0" fontId="60" fillId="0" borderId="18" applyNumberFormat="0" applyFill="0" applyAlignment="0" applyProtection="0"/>
    <xf numFmtId="0" fontId="60" fillId="0" borderId="18" applyNumberFormat="0" applyFill="0" applyAlignment="0" applyProtection="0"/>
    <xf numFmtId="0" fontId="60" fillId="0" borderId="18" applyNumberFormat="0" applyFill="0" applyAlignment="0" applyProtection="0"/>
    <xf numFmtId="0" fontId="60" fillId="0" borderId="18" applyNumberFormat="0" applyFill="0" applyAlignment="0" applyProtection="0"/>
    <xf numFmtId="0" fontId="60" fillId="0" borderId="18" applyNumberFormat="0" applyFill="0" applyAlignment="0" applyProtection="0"/>
    <xf numFmtId="0" fontId="60" fillId="0" borderId="18"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 fillId="0" borderId="0" applyNumberFormat="0" applyFill="0" applyBorder="0" applyAlignment="0" applyProtection="0"/>
    <xf numFmtId="0" fontId="61"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43" fontId="2" fillId="0" borderId="0" applyNumberFormat="0" applyFont="0" applyFill="0" applyBorder="0" applyAlignment="0" applyProtection="0"/>
    <xf numFmtId="1" fontId="62" fillId="0" borderId="0" applyNumberFormat="0" applyFill="0" applyBorder="0" applyAlignment="0" applyProtection="0"/>
    <xf numFmtId="0" fontId="29" fillId="4" borderId="0" applyNumberFormat="0" applyBorder="0" applyAlignment="0" applyProtection="0"/>
    <xf numFmtId="0" fontId="3" fillId="8" borderId="8" applyNumberFormat="0" applyFont="0" applyAlignment="0" applyProtection="0"/>
    <xf numFmtId="0" fontId="26" fillId="12" borderId="0" applyNumberFormat="0" applyBorder="0" applyAlignment="0" applyProtection="0"/>
    <xf numFmtId="0" fontId="26" fillId="16" borderId="0" applyNumberFormat="0" applyBorder="0" applyAlignment="0" applyProtection="0"/>
    <xf numFmtId="0" fontId="26" fillId="20" borderId="0" applyNumberFormat="0" applyBorder="0" applyAlignment="0" applyProtection="0"/>
    <xf numFmtId="0" fontId="26" fillId="24" borderId="0" applyNumberFormat="0" applyBorder="0" applyAlignment="0" applyProtection="0"/>
    <xf numFmtId="0" fontId="26" fillId="28" borderId="0" applyNumberFormat="0" applyBorder="0" applyAlignment="0" applyProtection="0"/>
    <xf numFmtId="0" fontId="26" fillId="32" borderId="0" applyNumberFormat="0" applyBorder="0" applyAlignment="0" applyProtection="0"/>
    <xf numFmtId="0" fontId="70" fillId="0" borderId="0" applyNumberFormat="0" applyFill="0" applyBorder="0" applyAlignment="0" applyProtection="0"/>
    <xf numFmtId="0" fontId="73" fillId="0" borderId="0"/>
    <xf numFmtId="0" fontId="73" fillId="0" borderId="0"/>
    <xf numFmtId="0" fontId="73" fillId="0" borderId="0"/>
    <xf numFmtId="0" fontId="5" fillId="0" borderId="0"/>
    <xf numFmtId="0" fontId="73" fillId="0" borderId="0"/>
    <xf numFmtId="0" fontId="73" fillId="0" borderId="0"/>
    <xf numFmtId="43" fontId="74"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74" fillId="0" borderId="0"/>
    <xf numFmtId="0" fontId="77" fillId="0" borderId="0"/>
    <xf numFmtId="0" fontId="5" fillId="0" borderId="0"/>
    <xf numFmtId="43" fontId="11" fillId="0" borderId="0" applyFont="0" applyFill="0" applyBorder="0" applyAlignment="0" applyProtection="0"/>
    <xf numFmtId="0" fontId="11" fillId="0" borderId="0"/>
    <xf numFmtId="0" fontId="3" fillId="0" borderId="0"/>
    <xf numFmtId="0" fontId="82" fillId="0" borderId="0"/>
    <xf numFmtId="0" fontId="2" fillId="0" borderId="0"/>
    <xf numFmtId="1" fontId="3" fillId="0" borderId="0" applyFont="0"/>
    <xf numFmtId="0" fontId="11" fillId="8" borderId="8" applyNumberFormat="0" applyFont="0" applyAlignment="0" applyProtection="0"/>
    <xf numFmtId="9" fontId="11" fillId="0" borderId="0" applyFont="0" applyFill="0" applyBorder="0" applyAlignment="0" applyProtection="0"/>
    <xf numFmtId="0" fontId="72" fillId="0" borderId="0"/>
    <xf numFmtId="0" fontId="72" fillId="8" borderId="8" applyNumberFormat="0" applyFont="0" applyAlignment="0" applyProtection="0"/>
    <xf numFmtId="0" fontId="11" fillId="0" borderId="0"/>
    <xf numFmtId="0" fontId="11" fillId="8" borderId="8" applyNumberFormat="0" applyFont="0" applyAlignment="0" applyProtection="0"/>
    <xf numFmtId="43" fontId="11" fillId="0" borderId="0" applyFont="0" applyFill="0" applyBorder="0" applyAlignment="0" applyProtection="0"/>
    <xf numFmtId="0" fontId="70" fillId="0" borderId="0" applyNumberForma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0" fontId="5" fillId="8" borderId="8" applyNumberFormat="0" applyFont="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11" fillId="0" borderId="0"/>
    <xf numFmtId="9" fontId="11" fillId="0" borderId="0" applyFont="0" applyFill="0" applyBorder="0" applyAlignment="0" applyProtection="0"/>
    <xf numFmtId="0" fontId="11" fillId="0" borderId="0"/>
    <xf numFmtId="0" fontId="3" fillId="0" borderId="0"/>
    <xf numFmtId="0" fontId="2" fillId="0" borderId="0"/>
    <xf numFmtId="0" fontId="11" fillId="8" borderId="8" applyNumberFormat="0" applyFont="0" applyAlignment="0" applyProtection="0"/>
    <xf numFmtId="9" fontId="1"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cellStyleXfs>
  <cellXfs count="210">
    <xf numFmtId="0" fontId="0" fillId="0" borderId="0" xfId="0"/>
    <xf numFmtId="0" fontId="3" fillId="0" borderId="0" xfId="2"/>
    <xf numFmtId="0" fontId="66" fillId="0" borderId="0" xfId="2" applyFont="1"/>
    <xf numFmtId="3" fontId="67" fillId="0" borderId="0" xfId="2" applyNumberFormat="1" applyFont="1"/>
    <xf numFmtId="3" fontId="67" fillId="0" borderId="0" xfId="2" quotePrefix="1" applyNumberFormat="1" applyFont="1" applyAlignment="1">
      <alignment horizontal="center"/>
    </xf>
    <xf numFmtId="0" fontId="65" fillId="0" borderId="0" xfId="2" quotePrefix="1" applyFont="1" applyAlignment="1">
      <alignment horizontal="left"/>
    </xf>
    <xf numFmtId="3" fontId="67" fillId="0" borderId="24" xfId="2" quotePrefix="1" applyNumberFormat="1" applyFont="1" applyBorder="1" applyAlignment="1">
      <alignment horizontal="center"/>
    </xf>
    <xf numFmtId="0" fontId="67" fillId="0" borderId="24" xfId="2" quotePrefix="1" applyFont="1" applyBorder="1" applyAlignment="1">
      <alignment horizontal="left"/>
    </xf>
    <xf numFmtId="0" fontId="67" fillId="0" borderId="24" xfId="2" applyFont="1" applyBorder="1"/>
    <xf numFmtId="0" fontId="67" fillId="0" borderId="0" xfId="2" applyFont="1"/>
    <xf numFmtId="0" fontId="67" fillId="0" borderId="0" xfId="2" quotePrefix="1" applyFont="1" applyAlignment="1">
      <alignment horizontal="left"/>
    </xf>
    <xf numFmtId="2" fontId="67" fillId="0" borderId="0" xfId="2" applyNumberFormat="1" applyFont="1"/>
    <xf numFmtId="0" fontId="67" fillId="0" borderId="0" xfId="2" applyFont="1" applyAlignment="1">
      <alignment horizontal="left"/>
    </xf>
    <xf numFmtId="0" fontId="67" fillId="0" borderId="23" xfId="2" quotePrefix="1" applyFont="1" applyBorder="1" applyAlignment="1">
      <alignment horizontal="left"/>
    </xf>
    <xf numFmtId="0" fontId="67" fillId="0" borderId="23" xfId="2" applyFont="1" applyBorder="1"/>
    <xf numFmtId="0" fontId="67" fillId="0" borderId="23" xfId="2" applyFont="1" applyBorder="1" applyAlignment="1">
      <alignment horizontal="left"/>
    </xf>
    <xf numFmtId="0" fontId="67" fillId="0" borderId="24" xfId="2" applyFont="1" applyBorder="1" applyAlignment="1">
      <alignment horizontal="left"/>
    </xf>
    <xf numFmtId="167" fontId="67" fillId="0" borderId="0" xfId="2" applyNumberFormat="1" applyFont="1"/>
    <xf numFmtId="0" fontId="79" fillId="0" borderId="24" xfId="2" applyFont="1" applyBorder="1" applyAlignment="1">
      <alignment horizontal="center" vertical="center" wrapText="1"/>
    </xf>
    <xf numFmtId="174" fontId="67" fillId="0" borderId="0" xfId="2" applyNumberFormat="1" applyFont="1" applyAlignment="1">
      <alignment horizontal="center"/>
    </xf>
    <xf numFmtId="174" fontId="67" fillId="0" borderId="24" xfId="2" applyNumberFormat="1" applyFont="1" applyBorder="1" applyAlignment="1">
      <alignment horizontal="center"/>
    </xf>
    <xf numFmtId="0" fontId="79" fillId="0" borderId="24" xfId="2" applyFont="1" applyBorder="1" applyAlignment="1">
      <alignment horizontal="left" vertical="center" wrapText="1"/>
    </xf>
    <xf numFmtId="168" fontId="67" fillId="0" borderId="0" xfId="2" applyNumberFormat="1" applyFont="1"/>
    <xf numFmtId="169" fontId="67" fillId="0" borderId="0" xfId="2" applyNumberFormat="1" applyFont="1"/>
    <xf numFmtId="37" fontId="67" fillId="0" borderId="0" xfId="2" applyNumberFormat="1" applyFont="1"/>
    <xf numFmtId="3" fontId="67" fillId="0" borderId="0" xfId="2" applyNumberFormat="1" applyFont="1" applyAlignment="1">
      <alignment horizontal="center"/>
    </xf>
    <xf numFmtId="3" fontId="67" fillId="0" borderId="24" xfId="2" applyNumberFormat="1" applyFont="1" applyBorder="1" applyAlignment="1">
      <alignment horizontal="center"/>
    </xf>
    <xf numFmtId="0" fontId="79" fillId="0" borderId="0" xfId="2" applyFont="1"/>
    <xf numFmtId="0" fontId="67" fillId="0" borderId="0" xfId="2" quotePrefix="1" applyFont="1"/>
    <xf numFmtId="171" fontId="67" fillId="0" borderId="0" xfId="2" applyNumberFormat="1" applyFont="1"/>
    <xf numFmtId="167" fontId="69" fillId="0" borderId="0" xfId="0" applyNumberFormat="1" applyFont="1" applyAlignment="1">
      <alignment horizontal="center"/>
    </xf>
    <xf numFmtId="0" fontId="79" fillId="0" borderId="23" xfId="2" applyFont="1" applyBorder="1" applyAlignment="1">
      <alignment horizontal="left" vertical="center" wrapText="1"/>
    </xf>
    <xf numFmtId="0" fontId="79" fillId="0" borderId="23" xfId="2" applyFont="1" applyBorder="1" applyAlignment="1">
      <alignment horizontal="center" vertical="center" wrapText="1"/>
    </xf>
    <xf numFmtId="174" fontId="67" fillId="0" borderId="0" xfId="2" quotePrefix="1" applyNumberFormat="1" applyFont="1" applyAlignment="1">
      <alignment horizontal="center"/>
    </xf>
    <xf numFmtId="4" fontId="67" fillId="0" borderId="0" xfId="2" applyNumberFormat="1" applyFont="1" applyAlignment="1">
      <alignment horizontal="center"/>
    </xf>
    <xf numFmtId="4" fontId="67" fillId="0" borderId="0" xfId="2" quotePrefix="1" applyNumberFormat="1" applyFont="1" applyAlignment="1">
      <alignment horizontal="center"/>
    </xf>
    <xf numFmtId="167" fontId="67" fillId="0" borderId="0" xfId="2" quotePrefix="1" applyNumberFormat="1" applyFont="1" applyAlignment="1">
      <alignment horizontal="center"/>
    </xf>
    <xf numFmtId="167" fontId="67" fillId="0" borderId="0" xfId="2" applyNumberFormat="1" applyFont="1" applyAlignment="1">
      <alignment horizontal="center"/>
    </xf>
    <xf numFmtId="167" fontId="67" fillId="0" borderId="24" xfId="2" applyNumberFormat="1" applyFont="1" applyBorder="1" applyAlignment="1">
      <alignment horizontal="center"/>
    </xf>
    <xf numFmtId="0" fontId="79" fillId="0" borderId="23" xfId="2" quotePrefix="1" applyFont="1" applyBorder="1" applyAlignment="1">
      <alignment horizontal="center" vertical="center" wrapText="1"/>
    </xf>
    <xf numFmtId="2" fontId="67" fillId="0" borderId="0" xfId="2" applyNumberFormat="1" applyFont="1" applyAlignment="1">
      <alignment horizontal="center"/>
    </xf>
    <xf numFmtId="2" fontId="67" fillId="0" borderId="24" xfId="2" applyNumberFormat="1" applyFont="1" applyBorder="1" applyAlignment="1">
      <alignment horizontal="center"/>
    </xf>
    <xf numFmtId="173" fontId="67" fillId="0" borderId="0" xfId="2" applyNumberFormat="1" applyFont="1"/>
    <xf numFmtId="174" fontId="67" fillId="0" borderId="0" xfId="2" applyNumberFormat="1" applyFont="1"/>
    <xf numFmtId="175" fontId="67" fillId="0" borderId="0" xfId="2" applyNumberFormat="1" applyFont="1"/>
    <xf numFmtId="165" fontId="67" fillId="0" borderId="0" xfId="2" applyNumberFormat="1" applyFont="1"/>
    <xf numFmtId="0" fontId="67" fillId="0" borderId="0" xfId="2" applyFont="1" applyAlignment="1">
      <alignment wrapText="1"/>
    </xf>
    <xf numFmtId="172" fontId="67" fillId="0" borderId="0" xfId="2" applyNumberFormat="1" applyFont="1"/>
    <xf numFmtId="0" fontId="67" fillId="0" borderId="0" xfId="2" applyFont="1" applyAlignment="1">
      <alignment horizontal="right"/>
    </xf>
    <xf numFmtId="0" fontId="67" fillId="0" borderId="22" xfId="2" quotePrefix="1" applyFont="1" applyBorder="1" applyAlignment="1">
      <alignment horizontal="left"/>
    </xf>
    <xf numFmtId="0" fontId="79" fillId="0" borderId="0" xfId="2" applyFont="1" applyAlignment="1">
      <alignment vertical="center" wrapText="1"/>
    </xf>
    <xf numFmtId="0" fontId="79" fillId="0" borderId="20" xfId="2" applyFont="1" applyBorder="1" applyAlignment="1">
      <alignment horizontal="center" vertical="center" wrapText="1"/>
    </xf>
    <xf numFmtId="0" fontId="79" fillId="0" borderId="24" xfId="2" quotePrefix="1" applyFont="1" applyBorder="1" applyAlignment="1">
      <alignment horizontal="center" vertical="center" wrapText="1"/>
    </xf>
    <xf numFmtId="0" fontId="67" fillId="0" borderId="24" xfId="2" applyFont="1" applyBorder="1" applyAlignment="1">
      <alignment horizontal="center"/>
    </xf>
    <xf numFmtId="2" fontId="69" fillId="0" borderId="24" xfId="0" applyNumberFormat="1" applyFont="1" applyBorder="1" applyAlignment="1">
      <alignment horizontal="center"/>
    </xf>
    <xf numFmtId="2" fontId="69" fillId="0" borderId="0" xfId="0" applyNumberFormat="1" applyFont="1" applyAlignment="1">
      <alignment horizontal="center"/>
    </xf>
    <xf numFmtId="2" fontId="67" fillId="0" borderId="0" xfId="2" quotePrefix="1" applyNumberFormat="1" applyFont="1" applyAlignment="1">
      <alignment horizontal="center"/>
    </xf>
    <xf numFmtId="0" fontId="67" fillId="0" borderId="0" xfId="2" quotePrefix="1" applyFont="1" applyAlignment="1">
      <alignment horizontal="center"/>
    </xf>
    <xf numFmtId="0" fontId="67" fillId="0" borderId="24" xfId="2" quotePrefix="1" applyFont="1" applyBorder="1" applyAlignment="1">
      <alignment horizontal="center"/>
    </xf>
    <xf numFmtId="0" fontId="79" fillId="0" borderId="23" xfId="2" applyFont="1" applyBorder="1" applyAlignment="1">
      <alignment horizontal="left" vertical="center"/>
    </xf>
    <xf numFmtId="0" fontId="65" fillId="0" borderId="24" xfId="2" applyFont="1" applyBorder="1"/>
    <xf numFmtId="0" fontId="65" fillId="0" borderId="0" xfId="2" applyFont="1"/>
    <xf numFmtId="0" fontId="79" fillId="0" borderId="24" xfId="16747" applyFont="1" applyBorder="1" applyAlignment="1">
      <alignment horizontal="left" vertical="center"/>
    </xf>
    <xf numFmtId="2" fontId="67" fillId="0" borderId="24" xfId="2" quotePrefix="1" applyNumberFormat="1" applyFont="1" applyBorder="1" applyAlignment="1">
      <alignment horizontal="center"/>
    </xf>
    <xf numFmtId="0" fontId="67" fillId="0" borderId="0" xfId="16747" applyFont="1"/>
    <xf numFmtId="0" fontId="67" fillId="0" borderId="24" xfId="16747" quotePrefix="1" applyFont="1" applyBorder="1" applyAlignment="1">
      <alignment horizontal="left" vertical="center"/>
    </xf>
    <xf numFmtId="0" fontId="67" fillId="0" borderId="24" xfId="16747" applyFont="1" applyBorder="1" applyAlignment="1">
      <alignment vertical="center"/>
    </xf>
    <xf numFmtId="0" fontId="79" fillId="0" borderId="24" xfId="16747" applyFont="1" applyBorder="1" applyAlignment="1">
      <alignment horizontal="center" vertical="center" wrapText="1"/>
    </xf>
    <xf numFmtId="2" fontId="67" fillId="0" borderId="0" xfId="16747" applyNumberFormat="1" applyFont="1" applyAlignment="1">
      <alignment horizontal="center"/>
    </xf>
    <xf numFmtId="177" fontId="67" fillId="0" borderId="0" xfId="16747" applyNumberFormat="1" applyFont="1"/>
    <xf numFmtId="172" fontId="67" fillId="0" borderId="0" xfId="16747" applyNumberFormat="1" applyFont="1"/>
    <xf numFmtId="0" fontId="67" fillId="0" borderId="0" xfId="16748" applyFont="1"/>
    <xf numFmtId="177" fontId="67" fillId="0" borderId="0" xfId="16748" applyNumberFormat="1" applyFont="1"/>
    <xf numFmtId="172" fontId="67" fillId="0" borderId="0" xfId="16748" applyNumberFormat="1" applyFont="1"/>
    <xf numFmtId="0" fontId="67" fillId="0" borderId="0" xfId="16748" applyFont="1" applyAlignment="1">
      <alignment horizontal="left"/>
    </xf>
    <xf numFmtId="0" fontId="67" fillId="0" borderId="0" xfId="16747" applyFont="1" applyAlignment="1">
      <alignment horizontal="left"/>
    </xf>
    <xf numFmtId="0" fontId="79" fillId="0" borderId="0" xfId="2" applyFont="1" applyAlignment="1">
      <alignment vertical="center"/>
    </xf>
    <xf numFmtId="0" fontId="79" fillId="0" borderId="23" xfId="16749" applyFont="1" applyBorder="1" applyAlignment="1">
      <alignment horizontal="left" vertical="center"/>
    </xf>
    <xf numFmtId="0" fontId="79" fillId="0" borderId="24" xfId="2" applyFont="1" applyBorder="1" applyAlignment="1">
      <alignment horizontal="left" vertical="center"/>
    </xf>
    <xf numFmtId="0" fontId="79" fillId="0" borderId="20" xfId="2" applyFont="1" applyBorder="1" applyAlignment="1">
      <alignment horizontal="left" vertical="center"/>
    </xf>
    <xf numFmtId="0" fontId="79" fillId="0" borderId="20" xfId="16747" applyFont="1" applyBorder="1" applyAlignment="1">
      <alignment horizontal="center" vertical="center" wrapText="1"/>
    </xf>
    <xf numFmtId="172" fontId="65" fillId="0" borderId="0" xfId="2" applyNumberFormat="1" applyFont="1"/>
    <xf numFmtId="0" fontId="69" fillId="0" borderId="0" xfId="0" applyFont="1" applyAlignment="1">
      <alignment horizontal="center"/>
    </xf>
    <xf numFmtId="0" fontId="67" fillId="0" borderId="23" xfId="16749" quotePrefix="1" applyFont="1" applyBorder="1" applyAlignment="1">
      <alignment horizontal="left"/>
    </xf>
    <xf numFmtId="2" fontId="67" fillId="0" borderId="23" xfId="16749" applyNumberFormat="1" applyFont="1" applyBorder="1"/>
    <xf numFmtId="0" fontId="67" fillId="0" borderId="23" xfId="16749" applyFont="1" applyBorder="1"/>
    <xf numFmtId="2" fontId="67" fillId="0" borderId="0" xfId="16749" applyNumberFormat="1" applyFont="1" applyAlignment="1">
      <alignment horizontal="center"/>
    </xf>
    <xf numFmtId="173" fontId="67" fillId="0" borderId="0" xfId="16749" applyNumberFormat="1" applyFont="1"/>
    <xf numFmtId="2" fontId="67" fillId="0" borderId="0" xfId="16749" applyNumberFormat="1" applyFont="1"/>
    <xf numFmtId="166" fontId="67" fillId="0" borderId="0" xfId="16749" applyNumberFormat="1" applyFont="1"/>
    <xf numFmtId="2" fontId="67" fillId="0" borderId="0" xfId="16748" applyNumberFormat="1" applyFont="1" applyAlignment="1">
      <alignment horizontal="center"/>
    </xf>
    <xf numFmtId="2" fontId="67" fillId="0" borderId="24" xfId="16748" applyNumberFormat="1" applyFont="1" applyBorder="1" applyAlignment="1">
      <alignment horizontal="center"/>
    </xf>
    <xf numFmtId="2" fontId="67" fillId="0" borderId="24" xfId="16748" quotePrefix="1" applyNumberFormat="1" applyFont="1" applyBorder="1" applyAlignment="1">
      <alignment horizontal="center"/>
    </xf>
    <xf numFmtId="0" fontId="79" fillId="0" borderId="24" xfId="16748" applyFont="1" applyBorder="1" applyAlignment="1">
      <alignment horizontal="left" vertical="center"/>
    </xf>
    <xf numFmtId="0" fontId="67" fillId="0" borderId="24" xfId="16748" quotePrefix="1" applyFont="1" applyBorder="1" applyAlignment="1">
      <alignment horizontal="left"/>
    </xf>
    <xf numFmtId="0" fontId="67" fillId="0" borderId="24" xfId="16748" applyFont="1" applyBorder="1"/>
    <xf numFmtId="0" fontId="86" fillId="0" borderId="21" xfId="0" applyFont="1" applyBorder="1" applyAlignment="1">
      <alignment horizontal="center" vertical="center" wrapText="1"/>
    </xf>
    <xf numFmtId="0" fontId="87" fillId="0" borderId="0" xfId="0" applyFont="1" applyAlignment="1">
      <alignment wrapText="1"/>
    </xf>
    <xf numFmtId="0" fontId="88" fillId="0" borderId="0" xfId="16745" applyFont="1" applyAlignment="1">
      <alignment horizontal="center" vertical="center" wrapText="1"/>
    </xf>
    <xf numFmtId="0" fontId="87" fillId="0" borderId="0" xfId="0" applyFont="1" applyAlignment="1">
      <alignment horizontal="left" vertical="center" wrapText="1"/>
    </xf>
    <xf numFmtId="0" fontId="87" fillId="0" borderId="0" xfId="0" applyFont="1"/>
    <xf numFmtId="0" fontId="87" fillId="0" borderId="0" xfId="0" applyFont="1" applyAlignment="1">
      <alignment horizontal="center"/>
    </xf>
    <xf numFmtId="177" fontId="67" fillId="0" borderId="0" xfId="2" applyNumberFormat="1" applyFont="1"/>
    <xf numFmtId="0" fontId="69" fillId="0" borderId="24" xfId="0" applyFont="1" applyBorder="1" applyAlignment="1">
      <alignment horizontal="center"/>
    </xf>
    <xf numFmtId="167" fontId="69" fillId="0" borderId="24" xfId="0" applyNumberFormat="1" applyFont="1" applyBorder="1" applyAlignment="1">
      <alignment horizontal="center"/>
    </xf>
    <xf numFmtId="0" fontId="79" fillId="0" borderId="19" xfId="2" quotePrefix="1" applyFont="1" applyBorder="1" applyAlignment="1">
      <alignment horizontal="left" vertical="center"/>
    </xf>
    <xf numFmtId="0" fontId="79" fillId="0" borderId="19" xfId="2" applyFont="1" applyBorder="1" applyAlignment="1">
      <alignment horizontal="center" vertical="center" wrapText="1"/>
    </xf>
    <xf numFmtId="179" fontId="67" fillId="0" borderId="0" xfId="2" applyNumberFormat="1" applyFont="1"/>
    <xf numFmtId="0" fontId="79" fillId="0" borderId="23" xfId="2" quotePrefix="1" applyFont="1" applyBorder="1" applyAlignment="1">
      <alignment horizontal="left" vertical="center"/>
    </xf>
    <xf numFmtId="174" fontId="69" fillId="0" borderId="0" xfId="2" applyNumberFormat="1" applyFont="1" applyAlignment="1">
      <alignment horizontal="center"/>
    </xf>
    <xf numFmtId="0" fontId="67" fillId="0" borderId="23" xfId="2" quotePrefix="1" applyFont="1" applyBorder="1"/>
    <xf numFmtId="0" fontId="67" fillId="0" borderId="23" xfId="2" applyFont="1" applyBorder="1" applyAlignment="1">
      <alignment horizontal="right"/>
    </xf>
    <xf numFmtId="0" fontId="79" fillId="0" borderId="20" xfId="2" applyFont="1" applyBorder="1" applyAlignment="1">
      <alignment vertical="center"/>
    </xf>
    <xf numFmtId="0" fontId="67" fillId="0" borderId="23" xfId="16751" quotePrefix="1" applyFont="1" applyBorder="1" applyAlignment="1">
      <alignment horizontal="left"/>
    </xf>
    <xf numFmtId="0" fontId="79" fillId="0" borderId="20" xfId="2" quotePrefix="1" applyFont="1" applyBorder="1" applyAlignment="1">
      <alignment horizontal="center" vertical="center" wrapText="1"/>
    </xf>
    <xf numFmtId="2" fontId="67" fillId="0" borderId="0" xfId="16751" applyNumberFormat="1" applyFont="1" applyAlignment="1">
      <alignment horizontal="center"/>
    </xf>
    <xf numFmtId="0" fontId="67" fillId="0" borderId="0" xfId="16751" applyFont="1" applyAlignment="1">
      <alignment horizontal="center"/>
    </xf>
    <xf numFmtId="2" fontId="67" fillId="0" borderId="0" xfId="16751" quotePrefix="1" applyNumberFormat="1" applyFont="1" applyAlignment="1">
      <alignment horizontal="center"/>
    </xf>
    <xf numFmtId="0" fontId="67" fillId="0" borderId="23" xfId="16750" quotePrefix="1" applyFont="1" applyBorder="1" applyAlignment="1">
      <alignment horizontal="left"/>
    </xf>
    <xf numFmtId="0" fontId="79" fillId="0" borderId="23" xfId="2" quotePrefix="1" applyFont="1" applyBorder="1" applyAlignment="1">
      <alignment vertical="center"/>
    </xf>
    <xf numFmtId="0" fontId="79" fillId="0" borderId="23" xfId="2" applyFont="1" applyBorder="1" applyAlignment="1">
      <alignment horizontal="centerContinuous" vertical="center" wrapText="1"/>
    </xf>
    <xf numFmtId="174" fontId="67" fillId="0" borderId="0" xfId="16750" applyNumberFormat="1" applyFont="1" applyAlignment="1">
      <alignment horizontal="center"/>
    </xf>
    <xf numFmtId="174" fontId="67" fillId="0" borderId="0" xfId="16750" quotePrefix="1" applyNumberFormat="1" applyFont="1" applyAlignment="1">
      <alignment horizontal="center"/>
    </xf>
    <xf numFmtId="167" fontId="67" fillId="0" borderId="0" xfId="16750" quotePrefix="1" applyNumberFormat="1" applyFont="1" applyAlignment="1">
      <alignment horizontal="center"/>
    </xf>
    <xf numFmtId="167" fontId="67" fillId="0" borderId="0" xfId="16750" applyNumberFormat="1" applyFont="1" applyAlignment="1">
      <alignment horizontal="center"/>
    </xf>
    <xf numFmtId="174" fontId="67" fillId="0" borderId="24" xfId="16750" applyNumberFormat="1" applyFont="1" applyBorder="1" applyAlignment="1">
      <alignment horizontal="center"/>
    </xf>
    <xf numFmtId="167" fontId="67" fillId="0" borderId="24" xfId="16750" quotePrefix="1" applyNumberFormat="1" applyFont="1" applyBorder="1" applyAlignment="1">
      <alignment horizontal="center"/>
    </xf>
    <xf numFmtId="167" fontId="67" fillId="0" borderId="24" xfId="16750" applyNumberFormat="1" applyFont="1" applyBorder="1" applyAlignment="1">
      <alignment horizontal="center"/>
    </xf>
    <xf numFmtId="168" fontId="67" fillId="0" borderId="0" xfId="16750" applyNumberFormat="1" applyFont="1"/>
    <xf numFmtId="168" fontId="67" fillId="0" borderId="0" xfId="16750" applyNumberFormat="1" applyFont="1" applyAlignment="1">
      <alignment horizontal="center"/>
    </xf>
    <xf numFmtId="169" fontId="67" fillId="0" borderId="0" xfId="16750" applyNumberFormat="1" applyFont="1"/>
    <xf numFmtId="0" fontId="67" fillId="0" borderId="0" xfId="16750" quotePrefix="1" applyFont="1" applyAlignment="1">
      <alignment horizontal="left"/>
    </xf>
    <xf numFmtId="0" fontId="67" fillId="0" borderId="0" xfId="16750" applyFont="1" applyAlignment="1">
      <alignment horizontal="left"/>
    </xf>
    <xf numFmtId="176" fontId="67" fillId="0" borderId="0" xfId="2" applyNumberFormat="1" applyFont="1"/>
    <xf numFmtId="176" fontId="67" fillId="0" borderId="0" xfId="2" applyNumberFormat="1" applyFont="1" applyAlignment="1">
      <alignment horizontal="center"/>
    </xf>
    <xf numFmtId="170" fontId="67" fillId="0" borderId="0" xfId="2" applyNumberFormat="1" applyFont="1"/>
    <xf numFmtId="170" fontId="67" fillId="0" borderId="0" xfId="2" applyNumberFormat="1" applyFont="1" applyAlignment="1">
      <alignment horizontal="center"/>
    </xf>
    <xf numFmtId="0" fontId="67" fillId="0" borderId="24" xfId="16746" quotePrefix="1" applyFont="1" applyBorder="1" applyAlignment="1">
      <alignment horizontal="left"/>
    </xf>
    <xf numFmtId="0" fontId="67" fillId="0" borderId="24" xfId="16746" applyFont="1" applyBorder="1"/>
    <xf numFmtId="0" fontId="67" fillId="0" borderId="0" xfId="16746" applyFont="1"/>
    <xf numFmtId="0" fontId="79" fillId="0" borderId="24" xfId="16746" applyFont="1" applyBorder="1" applyAlignment="1">
      <alignment vertical="center"/>
    </xf>
    <xf numFmtId="0" fontId="79" fillId="0" borderId="24" xfId="16746" applyFont="1" applyBorder="1" applyAlignment="1">
      <alignment horizontal="center" vertical="center" wrapText="1"/>
    </xf>
    <xf numFmtId="0" fontId="67" fillId="0" borderId="0" xfId="16746" applyFont="1" applyAlignment="1">
      <alignment horizontal="center"/>
    </xf>
    <xf numFmtId="2" fontId="67" fillId="0" borderId="0" xfId="16746" applyNumberFormat="1" applyFont="1" applyAlignment="1">
      <alignment horizontal="center"/>
    </xf>
    <xf numFmtId="0" fontId="67" fillId="0" borderId="0" xfId="16746" quotePrefix="1" applyFont="1" applyAlignment="1">
      <alignment horizontal="center"/>
    </xf>
    <xf numFmtId="2" fontId="67" fillId="0" borderId="0" xfId="16746" quotePrefix="1" applyNumberFormat="1" applyFont="1" applyAlignment="1">
      <alignment horizontal="center"/>
    </xf>
    <xf numFmtId="0" fontId="67" fillId="0" borderId="24" xfId="16746" quotePrefix="1" applyFont="1" applyBorder="1" applyAlignment="1">
      <alignment horizontal="center"/>
    </xf>
    <xf numFmtId="2" fontId="67" fillId="0" borderId="24" xfId="16746" applyNumberFormat="1" applyFont="1" applyBorder="1" applyAlignment="1">
      <alignment horizontal="center"/>
    </xf>
    <xf numFmtId="2" fontId="67" fillId="0" borderId="24" xfId="16746" quotePrefix="1" applyNumberFormat="1" applyFont="1" applyBorder="1" applyAlignment="1">
      <alignment horizontal="center"/>
    </xf>
    <xf numFmtId="177" fontId="67" fillId="0" borderId="0" xfId="16746" applyNumberFormat="1" applyFont="1"/>
    <xf numFmtId="177" fontId="67" fillId="0" borderId="0" xfId="16746" applyNumberFormat="1" applyFont="1" applyAlignment="1">
      <alignment horizontal="center"/>
    </xf>
    <xf numFmtId="177" fontId="67" fillId="0" borderId="0" xfId="16746" applyNumberFormat="1" applyFont="1" applyAlignment="1">
      <alignment horizontal="right"/>
    </xf>
    <xf numFmtId="0" fontId="67" fillId="0" borderId="0" xfId="16746" quotePrefix="1" applyFont="1" applyAlignment="1">
      <alignment horizontal="left"/>
    </xf>
    <xf numFmtId="0" fontId="84" fillId="0" borderId="23" xfId="2" applyFont="1" applyBorder="1" applyAlignment="1">
      <alignment horizontal="center" vertical="center" wrapText="1"/>
    </xf>
    <xf numFmtId="49" fontId="79" fillId="0" borderId="19" xfId="2" quotePrefix="1" applyNumberFormat="1" applyFont="1" applyBorder="1" applyAlignment="1">
      <alignment horizontal="left" vertical="center"/>
    </xf>
    <xf numFmtId="0" fontId="65" fillId="0" borderId="0" xfId="2" applyFont="1" applyAlignment="1">
      <alignment horizontal="left"/>
    </xf>
    <xf numFmtId="167" fontId="65" fillId="0" borderId="0" xfId="2" applyNumberFormat="1" applyFont="1" applyAlignment="1">
      <alignment horizontal="center"/>
    </xf>
    <xf numFmtId="167" fontId="65" fillId="0" borderId="24" xfId="2" applyNumberFormat="1" applyFont="1" applyBorder="1" applyAlignment="1">
      <alignment horizontal="center"/>
    </xf>
    <xf numFmtId="178" fontId="67" fillId="0" borderId="0" xfId="2" applyNumberFormat="1" applyFont="1" applyAlignment="1">
      <alignment horizontal="right"/>
    </xf>
    <xf numFmtId="167" fontId="67" fillId="0" borderId="0" xfId="2" applyNumberFormat="1" applyFont="1" applyAlignment="1">
      <alignment horizontal="right"/>
    </xf>
    <xf numFmtId="0" fontId="65" fillId="0" borderId="23" xfId="2" applyFont="1" applyBorder="1" applyAlignment="1">
      <alignment horizontal="left"/>
    </xf>
    <xf numFmtId="0" fontId="65" fillId="0" borderId="23" xfId="2" applyFont="1" applyBorder="1"/>
    <xf numFmtId="0" fontId="78" fillId="0" borderId="24" xfId="2" applyFont="1" applyBorder="1" applyAlignment="1">
      <alignment horizontal="left" vertical="center" wrapText="1"/>
    </xf>
    <xf numFmtId="0" fontId="78" fillId="0" borderId="24" xfId="2" applyFont="1" applyBorder="1" applyAlignment="1">
      <alignment horizontal="center" vertical="center" wrapText="1"/>
    </xf>
    <xf numFmtId="3" fontId="65" fillId="0" borderId="0" xfId="2" applyNumberFormat="1" applyFont="1" applyAlignment="1">
      <alignment horizontal="center"/>
    </xf>
    <xf numFmtId="3" fontId="65" fillId="0" borderId="24" xfId="2" applyNumberFormat="1" applyFont="1" applyBorder="1" applyAlignment="1">
      <alignment horizontal="center"/>
    </xf>
    <xf numFmtId="37" fontId="65" fillId="0" borderId="0" xfId="2" applyNumberFormat="1" applyFont="1"/>
    <xf numFmtId="0" fontId="68" fillId="0" borderId="0" xfId="2" applyFont="1"/>
    <xf numFmtId="0" fontId="67" fillId="0" borderId="23" xfId="2" quotePrefix="1" applyFont="1" applyBorder="1" applyAlignment="1">
      <alignment horizontal="left" vertical="center"/>
    </xf>
    <xf numFmtId="0" fontId="67" fillId="0" borderId="23" xfId="2" applyFont="1" applyBorder="1" applyAlignment="1">
      <alignment vertical="center"/>
    </xf>
    <xf numFmtId="0" fontId="67" fillId="0" borderId="24" xfId="2" applyFont="1" applyBorder="1" applyAlignment="1">
      <alignment vertical="center"/>
    </xf>
    <xf numFmtId="2" fontId="67" fillId="0" borderId="0" xfId="2" applyNumberFormat="1" applyFont="1" applyAlignment="1">
      <alignment horizontal="center" vertical="center"/>
    </xf>
    <xf numFmtId="0" fontId="81" fillId="0" borderId="0" xfId="0" applyFont="1" applyAlignment="1">
      <alignment horizontal="center"/>
    </xf>
    <xf numFmtId="2" fontId="69" fillId="0" borderId="22" xfId="0" applyNumberFormat="1" applyFont="1" applyBorder="1" applyAlignment="1">
      <alignment horizontal="center"/>
    </xf>
    <xf numFmtId="0" fontId="81" fillId="0" borderId="25" xfId="0" applyFont="1" applyBorder="1" applyAlignment="1">
      <alignment horizontal="center"/>
    </xf>
    <xf numFmtId="2" fontId="67" fillId="0" borderId="25" xfId="2" quotePrefix="1" applyNumberFormat="1" applyFont="1" applyBorder="1" applyAlignment="1">
      <alignment horizontal="center"/>
    </xf>
    <xf numFmtId="0" fontId="79" fillId="0" borderId="19" xfId="16757" applyFont="1" applyBorder="1" applyAlignment="1">
      <alignment horizontal="left" vertical="center" wrapText="1"/>
    </xf>
    <xf numFmtId="0" fontId="80" fillId="0" borderId="19" xfId="2" applyFont="1" applyBorder="1" applyAlignment="1">
      <alignment horizontal="center" vertical="center" wrapText="1"/>
    </xf>
    <xf numFmtId="49" fontId="67" fillId="0" borderId="0" xfId="16757" applyNumberFormat="1" applyFont="1" applyAlignment="1">
      <alignment horizontal="left"/>
    </xf>
    <xf numFmtId="49" fontId="67" fillId="0" borderId="24" xfId="16757" applyNumberFormat="1" applyFont="1" applyBorder="1" applyAlignment="1">
      <alignment horizontal="left"/>
    </xf>
    <xf numFmtId="0" fontId="67" fillId="0" borderId="0" xfId="16758" quotePrefix="1" applyFont="1" applyAlignment="1">
      <alignment horizontal="left"/>
    </xf>
    <xf numFmtId="1" fontId="69" fillId="0" borderId="0" xfId="0" applyNumberFormat="1" applyFont="1" applyAlignment="1">
      <alignment horizontal="center"/>
    </xf>
    <xf numFmtId="1" fontId="69" fillId="0" borderId="24" xfId="0" applyNumberFormat="1" applyFont="1" applyBorder="1" applyAlignment="1">
      <alignment horizontal="center"/>
    </xf>
    <xf numFmtId="2" fontId="81" fillId="0" borderId="0" xfId="0" applyNumberFormat="1" applyFont="1" applyAlignment="1">
      <alignment horizontal="center"/>
    </xf>
    <xf numFmtId="49" fontId="67" fillId="0" borderId="0" xfId="16757" applyNumberFormat="1" applyFont="1"/>
    <xf numFmtId="49" fontId="67" fillId="0" borderId="24" xfId="16757" applyNumberFormat="1" applyFont="1" applyBorder="1"/>
    <xf numFmtId="2" fontId="81" fillId="0" borderId="25" xfId="0" applyNumberFormat="1" applyFont="1" applyBorder="1" applyAlignment="1">
      <alignment horizontal="center"/>
    </xf>
    <xf numFmtId="174" fontId="67" fillId="0" borderId="25" xfId="2" applyNumberFormat="1" applyFont="1" applyBorder="1" applyAlignment="1">
      <alignment horizontal="center"/>
    </xf>
    <xf numFmtId="0" fontId="79" fillId="0" borderId="19" xfId="2" applyFont="1" applyBorder="1" applyAlignment="1">
      <alignment horizontal="left" vertical="center"/>
    </xf>
    <xf numFmtId="178" fontId="67" fillId="0" borderId="0" xfId="2" applyNumberFormat="1" applyFont="1"/>
    <xf numFmtId="167" fontId="63" fillId="0" borderId="0" xfId="0" applyNumberFormat="1" applyFont="1" applyAlignment="1">
      <alignment horizontal="center"/>
    </xf>
    <xf numFmtId="167" fontId="63" fillId="0" borderId="24" xfId="0" applyNumberFormat="1" applyFont="1" applyBorder="1" applyAlignment="1">
      <alignment horizontal="center"/>
    </xf>
    <xf numFmtId="174" fontId="63" fillId="0" borderId="0" xfId="0" applyNumberFormat="1" applyFont="1" applyAlignment="1">
      <alignment horizontal="center"/>
    </xf>
    <xf numFmtId="174" fontId="63" fillId="0" borderId="24" xfId="0" applyNumberFormat="1" applyFont="1" applyBorder="1" applyAlignment="1">
      <alignment horizontal="center"/>
    </xf>
    <xf numFmtId="2" fontId="89" fillId="0" borderId="0" xfId="2" quotePrefix="1" applyNumberFormat="1" applyFont="1" applyAlignment="1">
      <alignment horizontal="center"/>
    </xf>
    <xf numFmtId="2" fontId="67" fillId="0" borderId="24" xfId="16751" quotePrefix="1" applyNumberFormat="1" applyFont="1" applyBorder="1" applyAlignment="1">
      <alignment horizontal="center"/>
    </xf>
    <xf numFmtId="0" fontId="67" fillId="0" borderId="0" xfId="16751" quotePrefix="1" applyFont="1" applyAlignment="1">
      <alignment horizontal="center"/>
    </xf>
    <xf numFmtId="0" fontId="67" fillId="0" borderId="0" xfId="16751" applyFont="1" applyAlignment="1">
      <alignment horizontal="left"/>
    </xf>
    <xf numFmtId="2" fontId="67" fillId="0" borderId="0" xfId="16751" applyNumberFormat="1" applyFont="1"/>
    <xf numFmtId="173" fontId="67" fillId="0" borderId="0" xfId="16751" applyNumberFormat="1" applyFont="1"/>
    <xf numFmtId="0" fontId="67" fillId="0" borderId="0" xfId="16751" quotePrefix="1" applyFont="1" applyAlignment="1">
      <alignment horizontal="left"/>
    </xf>
    <xf numFmtId="0" fontId="90" fillId="0" borderId="0" xfId="2" applyFont="1" applyAlignment="1">
      <alignment horizontal="left"/>
    </xf>
    <xf numFmtId="0" fontId="89" fillId="0" borderId="0" xfId="2" applyFont="1"/>
    <xf numFmtId="2" fontId="89" fillId="0" borderId="0" xfId="2" applyNumberFormat="1" applyFont="1"/>
    <xf numFmtId="173" fontId="89" fillId="0" borderId="0" xfId="2" applyNumberFormat="1" applyFont="1"/>
    <xf numFmtId="0" fontId="79" fillId="0" borderId="0" xfId="2" applyFont="1" applyAlignment="1">
      <alignment horizontal="center" vertical="center" wrapText="1"/>
    </xf>
    <xf numFmtId="2" fontId="92" fillId="0" borderId="0" xfId="0" applyNumberFormat="1" applyFont="1" applyAlignment="1">
      <alignment horizontal="center"/>
    </xf>
    <xf numFmtId="0" fontId="93" fillId="0" borderId="0" xfId="2" applyFont="1" applyAlignment="1">
      <alignment vertical="center" wrapText="1"/>
    </xf>
    <xf numFmtId="167" fontId="89" fillId="0" borderId="24" xfId="2" applyNumberFormat="1" applyFont="1" applyBorder="1" applyAlignment="1">
      <alignment horizontal="center"/>
    </xf>
    <xf numFmtId="3" fontId="89" fillId="0" borderId="0" xfId="2" applyNumberFormat="1" applyFont="1"/>
  </cellXfs>
  <cellStyles count="16788">
    <cellStyle name="20% - Accent1" xfId="27" builtinId="30" customBuiltin="1"/>
    <cellStyle name="20% - Accent1 10" xfId="53" xr:uid="{8C719A30-16F6-471F-9AE7-9F41BC3072F2}"/>
    <cellStyle name="20% - Accent1 11" xfId="54" xr:uid="{B9E7724F-03AD-4D62-8C67-DD596865DE00}"/>
    <cellStyle name="20% - Accent1 12" xfId="55" xr:uid="{9E877975-01EB-47F3-B12B-067EBEA82F7C}"/>
    <cellStyle name="20% - Accent1 13" xfId="56" xr:uid="{FE0640D3-9F49-4DC8-8668-ABAA5BC1C83D}"/>
    <cellStyle name="20% - Accent1 14" xfId="57" xr:uid="{EF2B8AA5-CE21-4631-9FD8-91EE1AA945DB}"/>
    <cellStyle name="20% - Accent1 2 10" xfId="58" xr:uid="{70544164-ED33-476A-A36F-6A1093A46514}"/>
    <cellStyle name="20% - Accent1 2 11" xfId="59" xr:uid="{1219DCD5-D2D5-45AF-85FB-61ABF79B0D91}"/>
    <cellStyle name="20% - Accent1 2 12" xfId="60" xr:uid="{67B0424B-1C3C-47F8-AFDE-80C3AA396DAB}"/>
    <cellStyle name="20% - Accent1 2 13" xfId="61" xr:uid="{C4B552AB-6F3D-4B5B-B639-45420B386820}"/>
    <cellStyle name="20% - Accent1 2 13 10" xfId="62" xr:uid="{A0806402-53C6-409E-AC68-319D702E7081}"/>
    <cellStyle name="20% - Accent1 2 13 11" xfId="63" xr:uid="{66A1D9D1-F041-41B2-848A-E9346EB8B99B}"/>
    <cellStyle name="20% - Accent1 2 13 12" xfId="64" xr:uid="{F8BA9F6D-C6C9-4CB1-B03D-CBA96BA3E8C9}"/>
    <cellStyle name="20% - Accent1 2 13 13" xfId="65" xr:uid="{14EBC451-8DE8-48EA-BC12-98C433BD52AA}"/>
    <cellStyle name="20% - Accent1 2 13 14" xfId="66" xr:uid="{7CE5F4A4-C351-491A-B8E8-186093B49CCC}"/>
    <cellStyle name="20% - Accent1 2 13 15" xfId="67" xr:uid="{1D88BFFC-1873-4A23-87B8-4F3DB778CD84}"/>
    <cellStyle name="20% - Accent1 2 13 16" xfId="68" xr:uid="{46F83925-1A21-4CD1-8E07-1B33ECF3CEDD}"/>
    <cellStyle name="20% - Accent1 2 13 17" xfId="69" xr:uid="{C48DF4C9-CCAE-4D41-99D9-670540D85FF1}"/>
    <cellStyle name="20% - Accent1 2 13 18" xfId="70" xr:uid="{5C3AB42B-F6CC-4383-8A5B-962F1BBAD0F0}"/>
    <cellStyle name="20% - Accent1 2 13 19" xfId="71" xr:uid="{2EF8441E-9EFF-402C-A7E1-857253FFF280}"/>
    <cellStyle name="20% - Accent1 2 13 2" xfId="72" xr:uid="{56B14852-1303-47A0-859E-FBC3582734FF}"/>
    <cellStyle name="20% - Accent1 2 13 20" xfId="73" xr:uid="{6444572A-D4D7-4F4F-8295-2592683F9E0E}"/>
    <cellStyle name="20% - Accent1 2 13 21" xfId="74" xr:uid="{BF2BEFEB-6DD7-4185-A2C6-D5CE53E52E05}"/>
    <cellStyle name="20% - Accent1 2 13 22" xfId="75" xr:uid="{98EC658F-35EB-4F80-9928-55FFA3B26C41}"/>
    <cellStyle name="20% - Accent1 2 13 23" xfId="76" xr:uid="{BF1F81B7-374E-456A-AB4A-784A3014BA16}"/>
    <cellStyle name="20% - Accent1 2 13 24" xfId="77" xr:uid="{18D04021-DE22-4C7B-BF91-7B624AA98BCC}"/>
    <cellStyle name="20% - Accent1 2 13 25" xfId="78" xr:uid="{63454485-05D6-49F1-83EC-ED97F0DB9066}"/>
    <cellStyle name="20% - Accent1 2 13 26" xfId="79" xr:uid="{AADF9135-FE80-44CA-830A-8BD2A8B4A078}"/>
    <cellStyle name="20% - Accent1 2 13 27" xfId="80" xr:uid="{88582D4A-3870-43AA-9A85-F89297D3F908}"/>
    <cellStyle name="20% - Accent1 2 13 28" xfId="81" xr:uid="{5B6FFCEF-6D80-43B3-B150-23CE011FB7F4}"/>
    <cellStyle name="20% - Accent1 2 13 29" xfId="82" xr:uid="{273A6485-F6CB-4854-ACCB-B9E15079629D}"/>
    <cellStyle name="20% - Accent1 2 13 3" xfId="83" xr:uid="{E213CAEC-6A4A-4664-BFDD-C95F84BE421E}"/>
    <cellStyle name="20% - Accent1 2 13 30" xfId="84" xr:uid="{26A85D26-9220-4024-9862-29611E8DA914}"/>
    <cellStyle name="20% - Accent1 2 13 31" xfId="85" xr:uid="{32687B80-6978-4B37-AE27-DDB2AE3CAEE5}"/>
    <cellStyle name="20% - Accent1 2 13 32" xfId="86" xr:uid="{A260A36D-D313-4EED-9684-35C5275870D4}"/>
    <cellStyle name="20% - Accent1 2 13 33" xfId="87" xr:uid="{D3B20937-06A5-495A-8E99-0A90CBEA3A1B}"/>
    <cellStyle name="20% - Accent1 2 13 34" xfId="88" xr:uid="{43A9A60A-6733-4F19-B1CB-6F38B99FCD97}"/>
    <cellStyle name="20% - Accent1 2 13 35" xfId="89" xr:uid="{456A5F01-E9D8-4CCE-8DA4-FDC0119E17B9}"/>
    <cellStyle name="20% - Accent1 2 13 36" xfId="90" xr:uid="{B104CFBC-ADAF-47C2-9060-76DE2F710DB3}"/>
    <cellStyle name="20% - Accent1 2 13 37" xfId="91" xr:uid="{68A5B03A-1071-4944-8423-5A4739E9DCB3}"/>
    <cellStyle name="20% - Accent1 2 13 38" xfId="92" xr:uid="{B6DF3E6B-57F1-4A6A-B747-A72205A87A33}"/>
    <cellStyle name="20% - Accent1 2 13 39" xfId="93" xr:uid="{E22DF502-6322-4911-B5DB-F867FB6E824A}"/>
    <cellStyle name="20% - Accent1 2 13 4" xfId="94" xr:uid="{C360EBF6-BAA4-4341-99E6-FD135ED2EAE2}"/>
    <cellStyle name="20% - Accent1 2 13 40" xfId="95" xr:uid="{DBECD95E-57BB-402F-9735-3DC291A667DA}"/>
    <cellStyle name="20% - Accent1 2 13 41" xfId="96" xr:uid="{835C03CD-FCD7-45D2-AF94-0339840DAF4E}"/>
    <cellStyle name="20% - Accent1 2 13 42" xfId="97" xr:uid="{DA65A7C2-3423-4F0C-A50D-0E5A659D1453}"/>
    <cellStyle name="20% - Accent1 2 13 43" xfId="98" xr:uid="{69B09642-0B28-4284-8F9D-9A3495014314}"/>
    <cellStyle name="20% - Accent1 2 13 44" xfId="99" xr:uid="{659898CA-D226-4E79-96C8-A591392E12EA}"/>
    <cellStyle name="20% - Accent1 2 13 45" xfId="100" xr:uid="{B11C43D0-5C0F-4DCE-9152-45A9D770E2A0}"/>
    <cellStyle name="20% - Accent1 2 13 46" xfId="101" xr:uid="{302A6E15-7C72-4BB7-B2B0-2035E8CC563B}"/>
    <cellStyle name="20% - Accent1 2 13 47" xfId="102" xr:uid="{3FBAE0F4-BD80-48E8-B9AB-CC15489C2F97}"/>
    <cellStyle name="20% - Accent1 2 13 5" xfId="103" xr:uid="{1B0BB4F6-E82D-4301-9FA2-1DF9D9A5FBAE}"/>
    <cellStyle name="20% - Accent1 2 13 6" xfId="104" xr:uid="{F46B32EB-0149-4868-B116-E5BA2B2FD24C}"/>
    <cellStyle name="20% - Accent1 2 13 7" xfId="105" xr:uid="{BDEC0770-8713-4AED-9AC1-C56EBFB0A4CB}"/>
    <cellStyle name="20% - Accent1 2 13 8" xfId="106" xr:uid="{543FD8C8-A896-4AD2-953B-A2D760D58B12}"/>
    <cellStyle name="20% - Accent1 2 13 9" xfId="107" xr:uid="{2B49BF34-F13A-408D-AFA5-57EC8D080F6C}"/>
    <cellStyle name="20% - Accent1 2 2" xfId="108" xr:uid="{7170605C-D274-4785-8DD0-4670F8A2DB4D}"/>
    <cellStyle name="20% - Accent1 2 2 10" xfId="109" xr:uid="{D7BB9120-955F-49ED-8269-40AE0BB09D51}"/>
    <cellStyle name="20% - Accent1 2 2 2" xfId="110" xr:uid="{1082A586-73BF-4112-A858-7C7B644F4300}"/>
    <cellStyle name="20% - Accent1 2 2 2 2" xfId="111" xr:uid="{02380393-28C3-447C-92D8-F4388DA698EB}"/>
    <cellStyle name="20% - Accent1 2 2 3" xfId="112" xr:uid="{D18F94C4-3450-4E66-932B-06BC939C0352}"/>
    <cellStyle name="20% - Accent1 2 2 4" xfId="113" xr:uid="{64704EFA-2A66-4112-9FFC-8F8355258795}"/>
    <cellStyle name="20% - Accent1 2 2 5" xfId="114" xr:uid="{324F6B0C-4D46-4745-B16F-F670DAB3C4D8}"/>
    <cellStyle name="20% - Accent1 2 2 6" xfId="115" xr:uid="{618D7487-50C0-408C-B7F5-E32A99B92F7E}"/>
    <cellStyle name="20% - Accent1 2 2 7" xfId="116" xr:uid="{9C5A7D79-1EDA-4691-851D-E0880E9D0149}"/>
    <cellStyle name="20% - Accent1 2 2 8" xfId="117" xr:uid="{9250DCD3-4451-48D7-AF6B-E4E41867A22C}"/>
    <cellStyle name="20% - Accent1 2 2 9" xfId="118" xr:uid="{21B46DD2-0B34-40E9-8984-B66D2A8FE87D}"/>
    <cellStyle name="20% - Accent1 2 3" xfId="119" xr:uid="{0DC18A1B-85CA-4E34-ABF6-98ABFE342B57}"/>
    <cellStyle name="20% - Accent1 2 3 2" xfId="120" xr:uid="{11E2D4D6-3CAB-4CA8-AFFC-E792E180E74B}"/>
    <cellStyle name="20% - Accent1 2 4" xfId="121" xr:uid="{A24C693D-2191-4DA5-98B3-B4581D785F9C}"/>
    <cellStyle name="20% - Accent1 2 4 2" xfId="122" xr:uid="{09492E38-D20B-4944-A5DF-169C6A1EC9C2}"/>
    <cellStyle name="20% - Accent1 2 5" xfId="123" xr:uid="{10079930-F6C1-4E44-8780-BF312512DF51}"/>
    <cellStyle name="20% - Accent1 2 6" xfId="124" xr:uid="{EFCDF803-2529-4CA4-8ECF-71C07E857A90}"/>
    <cellStyle name="20% - Accent1 2 7" xfId="125" xr:uid="{FE84C402-5645-476A-94CF-FD690E5A329C}"/>
    <cellStyle name="20% - Accent1 2 8" xfId="126" xr:uid="{550D0096-07A5-4F25-A6C1-BF0931648ADA}"/>
    <cellStyle name="20% - Accent1 2 9" xfId="127" xr:uid="{95DE5619-C296-4A01-AF7C-127A24A9614D}"/>
    <cellStyle name="20% - Accent1 3" xfId="128" xr:uid="{D911CB43-A7FF-43E6-A0C1-271034C250C5}"/>
    <cellStyle name="20% - Accent1 3 10" xfId="129" xr:uid="{8BA0C9A0-D4B2-40A1-8B1E-A5DC9A0E8069}"/>
    <cellStyle name="20% - Accent1 3 2" xfId="130" xr:uid="{04791937-B2C1-4A6D-A8A3-314217E4D4C1}"/>
    <cellStyle name="20% - Accent1 3 3" xfId="131" xr:uid="{56E71060-6B49-4659-8028-68FE4ADEA74F}"/>
    <cellStyle name="20% - Accent1 3 4" xfId="132" xr:uid="{6EE350CE-EC3A-414E-B63C-1F89FA03068B}"/>
    <cellStyle name="20% - Accent1 3 5" xfId="133" xr:uid="{7DC11294-E336-45A8-8FC0-75493639DDF6}"/>
    <cellStyle name="20% - Accent1 3 6" xfId="134" xr:uid="{D3FDDC0A-0F99-42D0-9C2D-57DD0055FDF4}"/>
    <cellStyle name="20% - Accent1 3 7" xfId="135" xr:uid="{96480639-3741-4AD5-A9B6-EEC18C80B1C8}"/>
    <cellStyle name="20% - Accent1 3 8" xfId="136" xr:uid="{5C2125C0-12E3-43C2-B15B-D89FFA940AFF}"/>
    <cellStyle name="20% - Accent1 3 9" xfId="137" xr:uid="{39A29DE3-B4A4-4FB6-8F25-8087EDD39B5E}"/>
    <cellStyle name="20% - Accent1 4" xfId="138" xr:uid="{E957A7A4-A187-40B4-83AC-19A154140A75}"/>
    <cellStyle name="20% - Accent1 4 10" xfId="139" xr:uid="{5D867BC8-0BF4-4F42-97E2-ACCFC9704341}"/>
    <cellStyle name="20% - Accent1 4 2" xfId="140" xr:uid="{0DC93EDB-BEA3-4F2B-AF56-E1CB843FDBFD}"/>
    <cellStyle name="20% - Accent1 4 3" xfId="141" xr:uid="{CCC7E1D7-815E-4AB8-90AC-94540157619F}"/>
    <cellStyle name="20% - Accent1 4 4" xfId="142" xr:uid="{43513E04-BC6C-4A8E-AB13-83689F28001A}"/>
    <cellStyle name="20% - Accent1 4 5" xfId="143" xr:uid="{4EFAFF2C-C92B-4BCB-928E-6F9D87BC0A72}"/>
    <cellStyle name="20% - Accent1 4 6" xfId="144" xr:uid="{C999B9DD-4984-4FEC-927D-6CDAE82C0E48}"/>
    <cellStyle name="20% - Accent1 4 7" xfId="145" xr:uid="{47310F9D-FAFF-4D2B-BD06-539B41E9AF01}"/>
    <cellStyle name="20% - Accent1 4 8" xfId="146" xr:uid="{D75FE7B9-C95F-4E7C-BFDB-D555D6F62B3F}"/>
    <cellStyle name="20% - Accent1 4 9" xfId="147" xr:uid="{E4D0946E-0AC4-4734-9699-55E68F63D9F2}"/>
    <cellStyle name="20% - Accent1 5" xfId="148" xr:uid="{9B74E6B5-09D4-4258-A6AA-AD31C4CE0D80}"/>
    <cellStyle name="20% - Accent1 5 10" xfId="149" xr:uid="{4F18AA07-2E5B-4DCB-850E-7DADC2E34A52}"/>
    <cellStyle name="20% - Accent1 5 2" xfId="150" xr:uid="{8A4E4211-9DEF-4082-8A58-A4D935BBC65A}"/>
    <cellStyle name="20% - Accent1 5 3" xfId="151" xr:uid="{E5902CF4-4FAC-4F96-B871-A29D35613C9E}"/>
    <cellStyle name="20% - Accent1 5 4" xfId="152" xr:uid="{81146760-FEFD-4048-B641-1C100261DCF4}"/>
    <cellStyle name="20% - Accent1 5 5" xfId="153" xr:uid="{7A96DA0A-CE0C-40CB-A464-D87388189F3B}"/>
    <cellStyle name="20% - Accent1 5 6" xfId="154" xr:uid="{9E6CA2D1-5FAC-43F0-8EF5-AF1914DADE1F}"/>
    <cellStyle name="20% - Accent1 5 7" xfId="155" xr:uid="{ACE401BC-7571-4416-86FA-8C04F76FBFAC}"/>
    <cellStyle name="20% - Accent1 5 8" xfId="156" xr:uid="{DCFC7331-3138-4FC7-8634-A9E1CBDBADC3}"/>
    <cellStyle name="20% - Accent1 5 9" xfId="157" xr:uid="{6513B31F-85CE-481D-8A30-CDFC7103C6D7}"/>
    <cellStyle name="20% - Accent1 6 2" xfId="158" xr:uid="{EE1D1286-DD03-4F6B-B7B2-19566491CAFC}"/>
    <cellStyle name="20% - Accent1 7 2" xfId="159" xr:uid="{A7CBE13D-A670-44BE-AD30-D11AFBA66F16}"/>
    <cellStyle name="20% - Accent1 8" xfId="160" xr:uid="{551DD84D-D1F8-4485-B630-F9A66CCDBB0C}"/>
    <cellStyle name="20% - Accent1 9" xfId="161" xr:uid="{558E5582-2873-4F53-A7EA-62F3FB5E6ED3}"/>
    <cellStyle name="20% - Accent2" xfId="31" builtinId="34" customBuiltin="1"/>
    <cellStyle name="20% - Accent2 10" xfId="162" xr:uid="{88048090-866E-40BD-9496-B4FA07A118F9}"/>
    <cellStyle name="20% - Accent2 11" xfId="163" xr:uid="{B43948E6-EE38-4ADF-94FC-7D3629EB6227}"/>
    <cellStyle name="20% - Accent2 12" xfId="164" xr:uid="{EF189CF8-2D98-4B86-B4EC-D3C25BCBCBD1}"/>
    <cellStyle name="20% - Accent2 13" xfId="165" xr:uid="{D1A8BC28-479B-478A-BF9A-B75DBBAD59B0}"/>
    <cellStyle name="20% - Accent2 14" xfId="166" xr:uid="{3488E35C-DC65-404A-B808-2E0F02CA154A}"/>
    <cellStyle name="20% - Accent2 2 10" xfId="167" xr:uid="{27AB195B-86F6-4C3B-B3EF-45E475987110}"/>
    <cellStyle name="20% - Accent2 2 11" xfId="168" xr:uid="{3DE98121-B2DC-4766-BD6C-E78A335FCEA7}"/>
    <cellStyle name="20% - Accent2 2 12" xfId="169" xr:uid="{D00708B1-0EAF-4D7A-9C69-D8112BB65B82}"/>
    <cellStyle name="20% - Accent2 2 13" xfId="170" xr:uid="{7D2D60A4-428A-458C-B7A4-B113BBCB9137}"/>
    <cellStyle name="20% - Accent2 2 13 10" xfId="171" xr:uid="{5E276023-10D8-4EAE-9C58-292053276D81}"/>
    <cellStyle name="20% - Accent2 2 13 11" xfId="172" xr:uid="{39ABBC08-7463-485A-920B-AA40FF2E73D8}"/>
    <cellStyle name="20% - Accent2 2 13 12" xfId="173" xr:uid="{41090508-5CA9-44AD-A49A-11F873D895EA}"/>
    <cellStyle name="20% - Accent2 2 13 13" xfId="174" xr:uid="{32F9F956-FDF0-4BD8-B37B-CB3E2FA47ADA}"/>
    <cellStyle name="20% - Accent2 2 13 14" xfId="175" xr:uid="{F4991C10-B192-4D7A-B5A9-176469AC3557}"/>
    <cellStyle name="20% - Accent2 2 13 15" xfId="176" xr:uid="{C365C3CA-16D3-4FEF-8E6A-508AB3D6D7A9}"/>
    <cellStyle name="20% - Accent2 2 13 16" xfId="177" xr:uid="{A454EADA-8C2E-42B2-A5E3-34E6D91F4302}"/>
    <cellStyle name="20% - Accent2 2 13 17" xfId="178" xr:uid="{231F3CB2-C11F-40F6-A5BC-7B2DF9169E13}"/>
    <cellStyle name="20% - Accent2 2 13 18" xfId="179" xr:uid="{9B765699-026C-4894-B92C-3DA6ECC5DC04}"/>
    <cellStyle name="20% - Accent2 2 13 19" xfId="180" xr:uid="{4A74EB30-72A0-4C12-BD1A-032FD6D11A1E}"/>
    <cellStyle name="20% - Accent2 2 13 2" xfId="181" xr:uid="{651B8F72-D6D2-4D76-B857-4CDAB990F514}"/>
    <cellStyle name="20% - Accent2 2 13 20" xfId="182" xr:uid="{38F788F1-243C-450C-9F9A-9FB9C64B40B1}"/>
    <cellStyle name="20% - Accent2 2 13 21" xfId="183" xr:uid="{F60A993C-A9F3-48DB-BB26-2071012D1F3B}"/>
    <cellStyle name="20% - Accent2 2 13 22" xfId="184" xr:uid="{D3D59CAA-05C5-40BD-BB8B-98C5A5103F13}"/>
    <cellStyle name="20% - Accent2 2 13 23" xfId="185" xr:uid="{6FB91517-5A9A-4389-A695-EA0B80079881}"/>
    <cellStyle name="20% - Accent2 2 13 24" xfId="186" xr:uid="{BFFEFE73-4B0D-461F-98AE-3FCEF62DE493}"/>
    <cellStyle name="20% - Accent2 2 13 25" xfId="187" xr:uid="{B3F69737-51C9-4409-9183-26E7281177DA}"/>
    <cellStyle name="20% - Accent2 2 13 26" xfId="188" xr:uid="{1E90FA33-2D8C-49E8-997C-F54D62D88A24}"/>
    <cellStyle name="20% - Accent2 2 13 27" xfId="189" xr:uid="{ABF28B59-FF35-4BC4-BD4D-0ED8DF5928A1}"/>
    <cellStyle name="20% - Accent2 2 13 28" xfId="190" xr:uid="{0239CA0E-7E2C-4B4C-B5D4-04095B0F449B}"/>
    <cellStyle name="20% - Accent2 2 13 29" xfId="191" xr:uid="{0A938AA1-5FA4-4E1A-908A-7F49762B24AF}"/>
    <cellStyle name="20% - Accent2 2 13 3" xfId="192" xr:uid="{8553F23A-B342-40CD-AEDD-1373A0F55A7F}"/>
    <cellStyle name="20% - Accent2 2 13 30" xfId="193" xr:uid="{61C1D2BB-0AEE-4020-9987-E539A4D74D6C}"/>
    <cellStyle name="20% - Accent2 2 13 31" xfId="194" xr:uid="{7D392157-05DF-406C-8C38-2FBB213C846D}"/>
    <cellStyle name="20% - Accent2 2 13 32" xfId="195" xr:uid="{065CF095-23D3-48F0-98AB-D65CA3CD2639}"/>
    <cellStyle name="20% - Accent2 2 13 33" xfId="196" xr:uid="{E914467A-8A15-401D-A414-551D22FF0606}"/>
    <cellStyle name="20% - Accent2 2 13 34" xfId="197" xr:uid="{CEB6724C-EB16-4FD9-B0AE-57DD3B7590BD}"/>
    <cellStyle name="20% - Accent2 2 13 35" xfId="198" xr:uid="{1DFF1417-249D-4EE8-ADE9-E1890B4E4CBB}"/>
    <cellStyle name="20% - Accent2 2 13 36" xfId="199" xr:uid="{2D0CBDEC-258E-4416-BDCB-E4B1A31B662F}"/>
    <cellStyle name="20% - Accent2 2 13 37" xfId="200" xr:uid="{36EC54CF-EAD5-4D20-B51D-6FFB6FCC0A51}"/>
    <cellStyle name="20% - Accent2 2 13 38" xfId="201" xr:uid="{DD47F43D-9079-41C3-B232-227D1B07E5EC}"/>
    <cellStyle name="20% - Accent2 2 13 39" xfId="202" xr:uid="{C93B18E6-461A-438A-BD32-12363B8B9E37}"/>
    <cellStyle name="20% - Accent2 2 13 4" xfId="203" xr:uid="{AA6AEF9E-AE50-4B2C-A0FB-741458ABF24C}"/>
    <cellStyle name="20% - Accent2 2 13 40" xfId="204" xr:uid="{30E8D7B8-F961-451B-8C29-3055103EB309}"/>
    <cellStyle name="20% - Accent2 2 13 41" xfId="205" xr:uid="{AA060E8C-DABF-4AA1-A431-887935DFB763}"/>
    <cellStyle name="20% - Accent2 2 13 42" xfId="206" xr:uid="{6F4EEFEF-E3F6-4EA7-ABF8-7A31567C34DC}"/>
    <cellStyle name="20% - Accent2 2 13 43" xfId="207" xr:uid="{001E1259-EE36-47C8-BE4A-049B4653ED42}"/>
    <cellStyle name="20% - Accent2 2 13 44" xfId="208" xr:uid="{76A74ABE-9DBD-455D-B3E7-21DAE92E6F1C}"/>
    <cellStyle name="20% - Accent2 2 13 45" xfId="209" xr:uid="{496C3C54-5716-4DC4-9B57-AC175E1BED4D}"/>
    <cellStyle name="20% - Accent2 2 13 46" xfId="210" xr:uid="{EE1935C1-D794-41A3-9437-FB69E5DE4F1E}"/>
    <cellStyle name="20% - Accent2 2 13 47" xfId="211" xr:uid="{663DF244-73A4-46AF-A24F-D0AC2EF91682}"/>
    <cellStyle name="20% - Accent2 2 13 5" xfId="212" xr:uid="{C1B25C13-9C24-4D20-A53E-A4401D07A92B}"/>
    <cellStyle name="20% - Accent2 2 13 6" xfId="213" xr:uid="{F7CA270E-76B8-472E-8C3B-F41D6C9DC67E}"/>
    <cellStyle name="20% - Accent2 2 13 7" xfId="214" xr:uid="{0E9861BC-E78B-4B38-AFE9-2DC28AA470B3}"/>
    <cellStyle name="20% - Accent2 2 13 8" xfId="215" xr:uid="{227E4430-BD14-45D9-98B4-00136709DC21}"/>
    <cellStyle name="20% - Accent2 2 13 9" xfId="216" xr:uid="{836AD9BC-6338-4404-BB2B-DD0D2AB29E5B}"/>
    <cellStyle name="20% - Accent2 2 2" xfId="217" xr:uid="{33CB543A-E424-41E4-9B7C-52C7610BA0C1}"/>
    <cellStyle name="20% - Accent2 2 2 10" xfId="218" xr:uid="{EA0C299F-EED5-4F04-A909-2C6315D1AF34}"/>
    <cellStyle name="20% - Accent2 2 2 2" xfId="219" xr:uid="{58EAE626-251A-4570-8470-B6A0E93ECC64}"/>
    <cellStyle name="20% - Accent2 2 2 2 2" xfId="220" xr:uid="{1A4C711D-3A0F-4D00-8E7B-C543A1D7A9CC}"/>
    <cellStyle name="20% - Accent2 2 2 3" xfId="221" xr:uid="{11B7117B-C3A5-480E-9166-F1A5AB75AE6B}"/>
    <cellStyle name="20% - Accent2 2 2 4" xfId="222" xr:uid="{14F91CAC-69BE-410F-88BE-76D4F5F7F3BB}"/>
    <cellStyle name="20% - Accent2 2 2 5" xfId="223" xr:uid="{63EAF92E-8147-4149-810D-63E7FC967CD0}"/>
    <cellStyle name="20% - Accent2 2 2 6" xfId="224" xr:uid="{A4F8FA9D-47B9-4B8B-9E7F-8881792D640E}"/>
    <cellStyle name="20% - Accent2 2 2 7" xfId="225" xr:uid="{A9E3A297-97E6-4184-82D7-14EDCF1F9615}"/>
    <cellStyle name="20% - Accent2 2 2 8" xfId="226" xr:uid="{F1624C6D-484D-447A-BD26-60AB5E962F31}"/>
    <cellStyle name="20% - Accent2 2 2 9" xfId="227" xr:uid="{E0822B61-342C-4FD4-8C1C-C88179A35DDE}"/>
    <cellStyle name="20% - Accent2 2 3" xfId="228" xr:uid="{A6A26AA1-C66D-48BC-A0D1-53F2398A729C}"/>
    <cellStyle name="20% - Accent2 2 3 2" xfId="229" xr:uid="{63C766B8-ACA6-4863-9DA5-DE4D4FF849C3}"/>
    <cellStyle name="20% - Accent2 2 4" xfId="230" xr:uid="{CAD6BC8F-D6CB-4C9E-AD88-F801F7125EDE}"/>
    <cellStyle name="20% - Accent2 2 4 2" xfId="231" xr:uid="{EB43B1AB-9016-4806-A40D-C596AC69271F}"/>
    <cellStyle name="20% - Accent2 2 5" xfId="232" xr:uid="{876D2055-3160-476E-9944-FB1AEB5C7A1E}"/>
    <cellStyle name="20% - Accent2 2 6" xfId="233" xr:uid="{8B3EB8AB-6BD2-458A-BB8A-554A0712AAB8}"/>
    <cellStyle name="20% - Accent2 2 7" xfId="234" xr:uid="{FDF1DF45-ADC9-4DCC-A640-79FEABC3B2BB}"/>
    <cellStyle name="20% - Accent2 2 8" xfId="235" xr:uid="{9E7AA54D-3483-4348-9799-CCF65E529946}"/>
    <cellStyle name="20% - Accent2 2 9" xfId="236" xr:uid="{2B2B546A-8929-422C-83AA-1F8005B5CBBD}"/>
    <cellStyle name="20% - Accent2 3" xfId="237" xr:uid="{C2D0E5B7-963E-42E1-B4B8-993F76CED25D}"/>
    <cellStyle name="20% - Accent2 3 10" xfId="238" xr:uid="{DE8A1BE7-48C6-452A-AA76-EFBD8F1355CB}"/>
    <cellStyle name="20% - Accent2 3 2" xfId="239" xr:uid="{EC66DA82-043D-42D0-927E-373325092075}"/>
    <cellStyle name="20% - Accent2 3 3" xfId="240" xr:uid="{686DEA34-7132-4C32-8432-64BC35A1C147}"/>
    <cellStyle name="20% - Accent2 3 4" xfId="241" xr:uid="{7EE42657-B947-4521-816E-1A1B78181AB9}"/>
    <cellStyle name="20% - Accent2 3 5" xfId="242" xr:uid="{100CFA34-B2A9-4950-9AA1-D6F285E617C4}"/>
    <cellStyle name="20% - Accent2 3 6" xfId="243" xr:uid="{2D3CF80C-DB79-4769-996D-47D435A2E789}"/>
    <cellStyle name="20% - Accent2 3 7" xfId="244" xr:uid="{1E5DA8DF-D18B-4BAE-BBD5-DED806EDDF93}"/>
    <cellStyle name="20% - Accent2 3 8" xfId="245" xr:uid="{023C36B7-4DF8-49CF-AEA3-A437BB4A4CB0}"/>
    <cellStyle name="20% - Accent2 3 9" xfId="246" xr:uid="{7EA0A2EF-94BB-45D7-B678-5860E479E5BE}"/>
    <cellStyle name="20% - Accent2 4" xfId="247" xr:uid="{5D8C4385-5122-4290-B267-E02B81A150F6}"/>
    <cellStyle name="20% - Accent2 4 10" xfId="248" xr:uid="{0633AF75-E1DA-46A0-B09F-1906B4CE0B6F}"/>
    <cellStyle name="20% - Accent2 4 2" xfId="249" xr:uid="{5A9E572D-FE40-4A1C-B2CA-9BB7F8976040}"/>
    <cellStyle name="20% - Accent2 4 3" xfId="250" xr:uid="{25AC1B44-CCBB-41CE-BCDF-BB6021295A76}"/>
    <cellStyle name="20% - Accent2 4 4" xfId="251" xr:uid="{0C995F5F-9D67-407C-81B5-BA15591115F3}"/>
    <cellStyle name="20% - Accent2 4 5" xfId="252" xr:uid="{B5A244C9-5A32-43A7-8EB9-553A956EB4B1}"/>
    <cellStyle name="20% - Accent2 4 6" xfId="253" xr:uid="{02A1A3AD-BB73-4453-A1DD-EC95BD6283EC}"/>
    <cellStyle name="20% - Accent2 4 7" xfId="254" xr:uid="{EEA2731D-029C-464F-82B8-048DB3ED3F03}"/>
    <cellStyle name="20% - Accent2 4 8" xfId="255" xr:uid="{FE7A0D3C-6873-4A48-AFD9-B56D17BC4383}"/>
    <cellStyle name="20% - Accent2 4 9" xfId="256" xr:uid="{F6474410-682B-42AD-B072-B7196AEC4B4B}"/>
    <cellStyle name="20% - Accent2 5" xfId="257" xr:uid="{1B04E9AA-CB4F-4FD8-AD75-8991C26B2556}"/>
    <cellStyle name="20% - Accent2 5 10" xfId="258" xr:uid="{69F77DF1-E6FE-4897-BAF5-C131F7A85EEB}"/>
    <cellStyle name="20% - Accent2 5 2" xfId="259" xr:uid="{86A5EB83-7B29-477B-8397-6E6E347D1CEE}"/>
    <cellStyle name="20% - Accent2 5 3" xfId="260" xr:uid="{B2E465CE-04A6-42AE-88CE-2B1E1B04437D}"/>
    <cellStyle name="20% - Accent2 5 4" xfId="261" xr:uid="{A04FD751-8CE6-4FF5-9607-C71C35957725}"/>
    <cellStyle name="20% - Accent2 5 5" xfId="262" xr:uid="{D82C11D7-69F9-4CDA-98CD-91636EEFB278}"/>
    <cellStyle name="20% - Accent2 5 6" xfId="263" xr:uid="{B0B9BE99-34D5-4039-A676-6E28436E0B77}"/>
    <cellStyle name="20% - Accent2 5 7" xfId="264" xr:uid="{F6478FCD-8DDA-4713-BE97-9D815BC94343}"/>
    <cellStyle name="20% - Accent2 5 8" xfId="265" xr:uid="{37B9F23A-44CA-4634-B32F-3B80C6C4600C}"/>
    <cellStyle name="20% - Accent2 5 9" xfId="266" xr:uid="{175FF3C6-B546-4BF9-A84E-F3544A5C271E}"/>
    <cellStyle name="20% - Accent2 6 2" xfId="267" xr:uid="{EEF5CBB1-10B7-467B-82FF-F6B116875428}"/>
    <cellStyle name="20% - Accent2 7 2" xfId="268" xr:uid="{571B3EF0-C546-48A8-9ECF-54518A8D5950}"/>
    <cellStyle name="20% - Accent2 8" xfId="269" xr:uid="{1150F197-4E6F-4102-9397-8D70921FD26A}"/>
    <cellStyle name="20% - Accent2 9" xfId="270" xr:uid="{8569CB99-8DB6-4CF7-9C6A-87BB226C50B5}"/>
    <cellStyle name="20% - Accent3" xfId="35" builtinId="38" customBuiltin="1"/>
    <cellStyle name="20% - Accent3 10" xfId="271" xr:uid="{F24E97F2-E402-4BD2-8E77-530FB870BB1F}"/>
    <cellStyle name="20% - Accent3 11" xfId="272" xr:uid="{87848B95-D080-4209-831A-D548A7677543}"/>
    <cellStyle name="20% - Accent3 12" xfId="273" xr:uid="{866B80D1-CF78-4F56-96CC-958576D73137}"/>
    <cellStyle name="20% - Accent3 13" xfId="274" xr:uid="{43F19039-CC48-4BD6-9D2D-C2D440C42135}"/>
    <cellStyle name="20% - Accent3 14" xfId="275" xr:uid="{93BD111B-2D49-4647-8FE3-AA74E8DF0D24}"/>
    <cellStyle name="20% - Accent3 2 10" xfId="276" xr:uid="{BBC44168-F610-4BB2-BE15-E7B2F41F1E48}"/>
    <cellStyle name="20% - Accent3 2 11" xfId="277" xr:uid="{B3F9C96A-BE5E-445F-9AAB-737A1B4C47A1}"/>
    <cellStyle name="20% - Accent3 2 12" xfId="278" xr:uid="{AFA7ECC9-809C-4832-B288-B8155293EA3E}"/>
    <cellStyle name="20% - Accent3 2 13" xfId="279" xr:uid="{6ED6EF0F-3D23-4B69-8AC6-FDA999DCAD08}"/>
    <cellStyle name="20% - Accent3 2 13 10" xfId="280" xr:uid="{7529EDB0-E139-4F77-AC61-D0A9CE82AAFF}"/>
    <cellStyle name="20% - Accent3 2 13 11" xfId="281" xr:uid="{D0DF1A43-9BF2-451C-B9EF-E230C29566A8}"/>
    <cellStyle name="20% - Accent3 2 13 12" xfId="282" xr:uid="{94868A1C-17D2-40CC-B029-68C65E63CACF}"/>
    <cellStyle name="20% - Accent3 2 13 13" xfId="283" xr:uid="{747461DC-B230-4A8D-AE96-964439B8E7D2}"/>
    <cellStyle name="20% - Accent3 2 13 14" xfId="284" xr:uid="{631F65C2-B46B-435C-8BFE-3DE9BF9D9897}"/>
    <cellStyle name="20% - Accent3 2 13 15" xfId="285" xr:uid="{22E23AE6-235B-46AF-8416-1ED9FD4657AE}"/>
    <cellStyle name="20% - Accent3 2 13 16" xfId="286" xr:uid="{7A13ACFE-CCEF-432D-AA3E-5F7B4645D083}"/>
    <cellStyle name="20% - Accent3 2 13 17" xfId="287" xr:uid="{BE713EE4-1A8F-40DC-9364-6A73D779D633}"/>
    <cellStyle name="20% - Accent3 2 13 18" xfId="288" xr:uid="{FC2EC049-9B89-4230-B022-DE0DF11F731A}"/>
    <cellStyle name="20% - Accent3 2 13 19" xfId="289" xr:uid="{76D46560-79A8-4C74-9AC3-BACB32211D83}"/>
    <cellStyle name="20% - Accent3 2 13 2" xfId="290" xr:uid="{99355F35-B321-4729-9B24-937C2FB2C41A}"/>
    <cellStyle name="20% - Accent3 2 13 20" xfId="291" xr:uid="{42D93FF5-69A2-4061-9EB5-E9CCC443DC17}"/>
    <cellStyle name="20% - Accent3 2 13 21" xfId="292" xr:uid="{0DE8EE98-F672-4705-AE37-BA685F2FEACE}"/>
    <cellStyle name="20% - Accent3 2 13 22" xfId="293" xr:uid="{AC837CDF-FA42-471C-9189-7D44E51775DA}"/>
    <cellStyle name="20% - Accent3 2 13 23" xfId="294" xr:uid="{716CD8BA-8694-44E8-A852-7C3E62AAA85E}"/>
    <cellStyle name="20% - Accent3 2 13 24" xfId="295" xr:uid="{EBB2D870-46F2-4656-912D-C675CC6E2593}"/>
    <cellStyle name="20% - Accent3 2 13 25" xfId="296" xr:uid="{795445DD-5D47-4A87-B09C-F46BD17DAFCF}"/>
    <cellStyle name="20% - Accent3 2 13 26" xfId="297" xr:uid="{558E61C4-D8C4-4865-B71F-FE34BA205BBB}"/>
    <cellStyle name="20% - Accent3 2 13 27" xfId="298" xr:uid="{0C1B5E10-CE37-474C-A2CF-7B1E41DABCD0}"/>
    <cellStyle name="20% - Accent3 2 13 28" xfId="299" xr:uid="{9890C74A-A4CB-44E8-AD35-D61AC7D8F09C}"/>
    <cellStyle name="20% - Accent3 2 13 29" xfId="300" xr:uid="{61166D0A-F99E-4D9F-BFB7-A85956F116FD}"/>
    <cellStyle name="20% - Accent3 2 13 3" xfId="301" xr:uid="{DFF92E0C-52D7-4ACB-8906-0F57701E8501}"/>
    <cellStyle name="20% - Accent3 2 13 30" xfId="302" xr:uid="{89198A3E-14EA-47C1-BC8C-AE1F6E066C17}"/>
    <cellStyle name="20% - Accent3 2 13 31" xfId="303" xr:uid="{4A5F89CD-0965-4F6E-8D52-A7A8FCF176E3}"/>
    <cellStyle name="20% - Accent3 2 13 32" xfId="304" xr:uid="{1AA70C50-FF4E-4105-8E07-16EEDB44379A}"/>
    <cellStyle name="20% - Accent3 2 13 33" xfId="305" xr:uid="{1B422E35-C6B2-464C-9FE2-50E87FF0013C}"/>
    <cellStyle name="20% - Accent3 2 13 34" xfId="306" xr:uid="{DF1F2E3C-6359-418C-8EF6-0A51CA020FCE}"/>
    <cellStyle name="20% - Accent3 2 13 35" xfId="307" xr:uid="{B9F439A8-508D-4C59-9AB2-03657A8DC6F9}"/>
    <cellStyle name="20% - Accent3 2 13 36" xfId="308" xr:uid="{53FEAF50-B960-4C2D-972D-22F0BA087DC7}"/>
    <cellStyle name="20% - Accent3 2 13 37" xfId="309" xr:uid="{8CD2E376-89A4-4015-AB22-509D4CC812F8}"/>
    <cellStyle name="20% - Accent3 2 13 38" xfId="310" xr:uid="{0916B050-C648-4CF2-ACA8-C8D9E161EAD9}"/>
    <cellStyle name="20% - Accent3 2 13 39" xfId="311" xr:uid="{105AA069-136C-4140-A54E-31BB2A958834}"/>
    <cellStyle name="20% - Accent3 2 13 4" xfId="312" xr:uid="{CDB667B4-FFBC-4CAB-852F-012489625C8D}"/>
    <cellStyle name="20% - Accent3 2 13 40" xfId="313" xr:uid="{7806694A-6526-4755-BE74-656A3CF99328}"/>
    <cellStyle name="20% - Accent3 2 13 41" xfId="314" xr:uid="{3013106B-E8D5-47D6-B4C4-F334C96B975E}"/>
    <cellStyle name="20% - Accent3 2 13 42" xfId="315" xr:uid="{96ED4763-8119-4144-A7AC-A82E2BCFFAA3}"/>
    <cellStyle name="20% - Accent3 2 13 43" xfId="316" xr:uid="{DE565C17-2A16-407F-9511-AE241FA6193D}"/>
    <cellStyle name="20% - Accent3 2 13 44" xfId="317" xr:uid="{C1183636-28EF-45CD-BC9B-E5D0690C8A63}"/>
    <cellStyle name="20% - Accent3 2 13 45" xfId="318" xr:uid="{C53235B2-021E-467F-8F6E-825240A49EB6}"/>
    <cellStyle name="20% - Accent3 2 13 46" xfId="319" xr:uid="{0A467E9B-E3C6-460C-B6BF-FB6EFF5ECB2B}"/>
    <cellStyle name="20% - Accent3 2 13 47" xfId="320" xr:uid="{E04F4609-383C-4881-8079-59B6643C8A49}"/>
    <cellStyle name="20% - Accent3 2 13 5" xfId="321" xr:uid="{3E06F4FE-1DC0-4792-810F-176AE3721B90}"/>
    <cellStyle name="20% - Accent3 2 13 6" xfId="322" xr:uid="{59809494-5CC4-4C91-8895-18F496030B96}"/>
    <cellStyle name="20% - Accent3 2 13 7" xfId="323" xr:uid="{02DCE134-C0E7-45AA-8297-675A4D6B40D5}"/>
    <cellStyle name="20% - Accent3 2 13 8" xfId="324" xr:uid="{E6F10585-38D4-411A-B09A-9E25E544080C}"/>
    <cellStyle name="20% - Accent3 2 13 9" xfId="325" xr:uid="{B549C32F-517A-47DF-8213-447EB889105B}"/>
    <cellStyle name="20% - Accent3 2 2" xfId="326" xr:uid="{D3D5935B-E6C4-43AE-9E30-B5D5B9CB1408}"/>
    <cellStyle name="20% - Accent3 2 2 10" xfId="327" xr:uid="{3B126426-CD94-4A32-A2E6-41595BD64A5F}"/>
    <cellStyle name="20% - Accent3 2 2 2" xfId="328" xr:uid="{6C15A877-FCBA-4B3E-BD3A-E7AB604969F4}"/>
    <cellStyle name="20% - Accent3 2 2 2 2" xfId="329" xr:uid="{A99BBA3E-DB4C-4514-99BA-D335C31D0D29}"/>
    <cellStyle name="20% - Accent3 2 2 3" xfId="330" xr:uid="{BE6F930E-8F56-4B5A-A157-9EC7FC208B14}"/>
    <cellStyle name="20% - Accent3 2 2 4" xfId="331" xr:uid="{E01136A6-E790-4510-9791-96CF88EB74A7}"/>
    <cellStyle name="20% - Accent3 2 2 5" xfId="332" xr:uid="{048E755A-F6C2-4B5F-BBBA-7AA725CFD7A1}"/>
    <cellStyle name="20% - Accent3 2 2 6" xfId="333" xr:uid="{B0FCA93E-5103-4230-B8F7-B97B6C63BF23}"/>
    <cellStyle name="20% - Accent3 2 2 7" xfId="334" xr:uid="{034CD7CA-1720-464D-87E7-AC0778B84059}"/>
    <cellStyle name="20% - Accent3 2 2 8" xfId="335" xr:uid="{2ADFD466-1082-4F82-99F8-3B7F02A01612}"/>
    <cellStyle name="20% - Accent3 2 2 9" xfId="336" xr:uid="{7AED0BF3-8676-47DF-B44C-314C4E5593A0}"/>
    <cellStyle name="20% - Accent3 2 3" xfId="337" xr:uid="{74139687-3B08-4EFC-B360-56032EDB4E62}"/>
    <cellStyle name="20% - Accent3 2 3 2" xfId="338" xr:uid="{F06219E6-0740-4748-AC55-F8D9B575C7A6}"/>
    <cellStyle name="20% - Accent3 2 4" xfId="339" xr:uid="{4839D56A-EAEE-401B-B328-27091C9C6A12}"/>
    <cellStyle name="20% - Accent3 2 4 2" xfId="340" xr:uid="{0AA127B0-E1E8-440F-B861-C52FD3A77EB6}"/>
    <cellStyle name="20% - Accent3 2 5" xfId="341" xr:uid="{720E0BA3-B708-4642-AD86-33A5F89CC067}"/>
    <cellStyle name="20% - Accent3 2 6" xfId="342" xr:uid="{FD21292D-87A0-4FC4-AD31-C18E9F16F2F4}"/>
    <cellStyle name="20% - Accent3 2 7" xfId="343" xr:uid="{EAA69037-6492-40F2-A6EB-3FBD5A40DB72}"/>
    <cellStyle name="20% - Accent3 2 8" xfId="344" xr:uid="{2E39909B-0A04-4046-9682-1618896579BD}"/>
    <cellStyle name="20% - Accent3 2 9" xfId="345" xr:uid="{5F6622D3-0F6B-4F2B-9165-72A4E7DB8AB9}"/>
    <cellStyle name="20% - Accent3 3" xfId="346" xr:uid="{609B15D2-8CDD-4B93-8ADF-92A001229FB9}"/>
    <cellStyle name="20% - Accent3 3 10" xfId="347" xr:uid="{C6B6AECA-2E80-495B-A57E-BC22A3811DD3}"/>
    <cellStyle name="20% - Accent3 3 2" xfId="348" xr:uid="{F4047863-27CA-4E96-9F3D-15C23ABB8D08}"/>
    <cellStyle name="20% - Accent3 3 3" xfId="349" xr:uid="{071741B1-FD90-401D-A5C6-EF5C5E8DA532}"/>
    <cellStyle name="20% - Accent3 3 4" xfId="350" xr:uid="{DA2D25FD-74D9-4923-85BD-F01A60179AC1}"/>
    <cellStyle name="20% - Accent3 3 5" xfId="351" xr:uid="{EE8EC850-BF28-4C09-8188-C977BB816E43}"/>
    <cellStyle name="20% - Accent3 3 6" xfId="352" xr:uid="{6CABB37D-0FBF-4AFC-9AF4-4CB7C26FC23B}"/>
    <cellStyle name="20% - Accent3 3 7" xfId="353" xr:uid="{38A164FD-B7A0-4445-AAA5-6649327CC5AC}"/>
    <cellStyle name="20% - Accent3 3 8" xfId="354" xr:uid="{F27B8CF3-B5DA-4C22-807E-77B845199E01}"/>
    <cellStyle name="20% - Accent3 3 9" xfId="355" xr:uid="{3756B6AB-FDE8-404C-A395-F9DE0B549EBF}"/>
    <cellStyle name="20% - Accent3 4" xfId="356" xr:uid="{F5AA1855-C7DB-44F0-B681-DBEEEEA12655}"/>
    <cellStyle name="20% - Accent3 4 10" xfId="357" xr:uid="{E51F1391-92CC-4EA8-AF78-0FC32B6ED1C8}"/>
    <cellStyle name="20% - Accent3 4 2" xfId="358" xr:uid="{1FF6DC1E-15D1-471C-A89A-2D16EAF56F18}"/>
    <cellStyle name="20% - Accent3 4 3" xfId="359" xr:uid="{7E2F35CB-4F0B-4863-8E7A-38C476FDD169}"/>
    <cellStyle name="20% - Accent3 4 4" xfId="360" xr:uid="{FC677CC5-140F-4079-A20F-ADC004351887}"/>
    <cellStyle name="20% - Accent3 4 5" xfId="361" xr:uid="{2A1438FB-04E5-472F-B675-E8A2C2F61C4F}"/>
    <cellStyle name="20% - Accent3 4 6" xfId="362" xr:uid="{CCC30A91-0F97-42E7-B235-B33A2F3C2050}"/>
    <cellStyle name="20% - Accent3 4 7" xfId="363" xr:uid="{113BAA64-090E-47E8-AB7B-B8E43A99C35C}"/>
    <cellStyle name="20% - Accent3 4 8" xfId="364" xr:uid="{A36F47F6-9804-4BF6-87A8-C959BF79AB58}"/>
    <cellStyle name="20% - Accent3 4 9" xfId="365" xr:uid="{4EAE349D-B498-4166-9BD4-37471FD89B5A}"/>
    <cellStyle name="20% - Accent3 5" xfId="366" xr:uid="{A16DE997-91CD-4BA3-AC23-992ED97CA0A9}"/>
    <cellStyle name="20% - Accent3 5 10" xfId="367" xr:uid="{FC4160E2-946E-4176-AD1F-2A9F3416574C}"/>
    <cellStyle name="20% - Accent3 5 2" xfId="368" xr:uid="{C9425679-9FA7-42EC-BECE-F8FC359268B2}"/>
    <cellStyle name="20% - Accent3 5 3" xfId="369" xr:uid="{A0E89040-E872-476D-9A31-F048F0DAFB23}"/>
    <cellStyle name="20% - Accent3 5 4" xfId="370" xr:uid="{8F026817-0508-453B-A06C-3DB8107AE7F8}"/>
    <cellStyle name="20% - Accent3 5 5" xfId="371" xr:uid="{C881523D-7A40-47DC-8624-60CA62A3D509}"/>
    <cellStyle name="20% - Accent3 5 6" xfId="372" xr:uid="{004AE490-9A0E-489B-8D90-6404DA408354}"/>
    <cellStyle name="20% - Accent3 5 7" xfId="373" xr:uid="{6AFA61E2-6907-4CB2-940B-467485FBF3D9}"/>
    <cellStyle name="20% - Accent3 5 8" xfId="374" xr:uid="{9EC9F517-C19A-44C5-ADC0-A7EC262AE31E}"/>
    <cellStyle name="20% - Accent3 5 9" xfId="375" xr:uid="{A623ECF3-5578-4A0B-B176-36B3A5586D2C}"/>
    <cellStyle name="20% - Accent3 6 2" xfId="376" xr:uid="{3AA3C6A0-16B5-49F9-BAEE-FA998D06958C}"/>
    <cellStyle name="20% - Accent3 7 2" xfId="377" xr:uid="{A9A81A6E-339D-4407-B53E-96B0530FDCEB}"/>
    <cellStyle name="20% - Accent3 8" xfId="378" xr:uid="{7066F81E-CC8A-4BFA-BB6D-4D2D9DD30F1C}"/>
    <cellStyle name="20% - Accent3 9" xfId="379" xr:uid="{C1951CAD-81D8-43D9-A2EE-5A57B9DDDD89}"/>
    <cellStyle name="20% - Accent4" xfId="39" builtinId="42" customBuiltin="1"/>
    <cellStyle name="20% - Accent4 10" xfId="380" xr:uid="{39AC3C2D-4CA6-46C3-BE9A-3EE069A58539}"/>
    <cellStyle name="20% - Accent4 11" xfId="381" xr:uid="{422BF20A-C1B0-43BE-BD07-B031287FB039}"/>
    <cellStyle name="20% - Accent4 12" xfId="382" xr:uid="{1473E258-EAA2-47CA-BA0D-184676D743FE}"/>
    <cellStyle name="20% - Accent4 13" xfId="383" xr:uid="{09B7E871-6AD3-4531-8D17-1C9AF29D27A2}"/>
    <cellStyle name="20% - Accent4 14" xfId="384" xr:uid="{2CD84947-DF9C-4105-AB16-FC0117B7204D}"/>
    <cellStyle name="20% - Accent4 2 10" xfId="385" xr:uid="{308777A7-C4CC-47EA-82D2-792C42AC54A7}"/>
    <cellStyle name="20% - Accent4 2 11" xfId="386" xr:uid="{8780361D-868C-472D-BC3E-31E7ED2FC862}"/>
    <cellStyle name="20% - Accent4 2 12" xfId="387" xr:uid="{FB2A69BB-27C1-4E07-87C3-44E0775CDB3D}"/>
    <cellStyle name="20% - Accent4 2 13" xfId="388" xr:uid="{9A1EF968-CF97-4CF1-B087-AC90502AE6FF}"/>
    <cellStyle name="20% - Accent4 2 13 10" xfId="389" xr:uid="{50EB781A-A3BD-472E-912F-4E5C776D85F0}"/>
    <cellStyle name="20% - Accent4 2 13 11" xfId="390" xr:uid="{BDF07997-BC56-43B7-8556-DCFD53E12115}"/>
    <cellStyle name="20% - Accent4 2 13 12" xfId="391" xr:uid="{5518DC0D-763D-48C7-9EB8-E9C28B76470B}"/>
    <cellStyle name="20% - Accent4 2 13 13" xfId="392" xr:uid="{A936518C-1C1C-4ED9-AC53-CC88AE4E0109}"/>
    <cellStyle name="20% - Accent4 2 13 14" xfId="393" xr:uid="{5E6F9DBC-62D2-4747-B97A-B37DE606836D}"/>
    <cellStyle name="20% - Accent4 2 13 15" xfId="394" xr:uid="{5E13B669-3070-4B32-B9CA-D2BB88938681}"/>
    <cellStyle name="20% - Accent4 2 13 16" xfId="395" xr:uid="{413B3914-0488-40D7-AE6F-6902188781EF}"/>
    <cellStyle name="20% - Accent4 2 13 17" xfId="396" xr:uid="{B6872488-1EF1-46C9-9142-72A82A31FAF2}"/>
    <cellStyle name="20% - Accent4 2 13 18" xfId="397" xr:uid="{4D98518C-657E-4034-9B3D-0A006ED455ED}"/>
    <cellStyle name="20% - Accent4 2 13 19" xfId="398" xr:uid="{07D030DC-C863-48D9-90BE-DB7DA16B743C}"/>
    <cellStyle name="20% - Accent4 2 13 2" xfId="399" xr:uid="{FD6F39D6-E287-4ECE-A5F1-A438B1A93782}"/>
    <cellStyle name="20% - Accent4 2 13 20" xfId="400" xr:uid="{429FF18D-25BF-454D-B868-9B5B82E6E4A6}"/>
    <cellStyle name="20% - Accent4 2 13 21" xfId="401" xr:uid="{8B77D45C-7A5E-42B4-B44B-83E58433167E}"/>
    <cellStyle name="20% - Accent4 2 13 22" xfId="402" xr:uid="{9446055F-487B-4EE8-A216-2095CCB4D8E5}"/>
    <cellStyle name="20% - Accent4 2 13 23" xfId="403" xr:uid="{A9F692E6-D672-4061-9A3E-81AFC4492C57}"/>
    <cellStyle name="20% - Accent4 2 13 24" xfId="404" xr:uid="{A1929120-D9FF-4E78-9928-060D51BF5ADE}"/>
    <cellStyle name="20% - Accent4 2 13 25" xfId="405" xr:uid="{457CF0C9-D010-4DC3-AE47-5380CF77E4AF}"/>
    <cellStyle name="20% - Accent4 2 13 26" xfId="406" xr:uid="{9998A857-4B4D-409D-8D9E-DCE6F9CB4D24}"/>
    <cellStyle name="20% - Accent4 2 13 27" xfId="407" xr:uid="{29ED315B-CF21-4741-AA3F-6C9E3C604639}"/>
    <cellStyle name="20% - Accent4 2 13 28" xfId="408" xr:uid="{1509FC45-3A75-4C36-BE61-CDAC5AE4BBFC}"/>
    <cellStyle name="20% - Accent4 2 13 29" xfId="409" xr:uid="{B44DBB9D-C318-4455-8BA8-2F0699F0D042}"/>
    <cellStyle name="20% - Accent4 2 13 3" xfId="410" xr:uid="{1CF15018-2B25-4DDD-817B-9E0D3B5D9DA9}"/>
    <cellStyle name="20% - Accent4 2 13 30" xfId="411" xr:uid="{9A5475AE-B70A-4568-AF36-20192DF0E212}"/>
    <cellStyle name="20% - Accent4 2 13 31" xfId="412" xr:uid="{952BC49B-5BB2-4F1A-A162-65B6A7A17837}"/>
    <cellStyle name="20% - Accent4 2 13 32" xfId="413" xr:uid="{E9C29BC4-2B19-4306-A6CD-81BEFCE64E70}"/>
    <cellStyle name="20% - Accent4 2 13 33" xfId="414" xr:uid="{C99C12F4-47A5-4E7E-BBA8-95984CAFB8E1}"/>
    <cellStyle name="20% - Accent4 2 13 34" xfId="415" xr:uid="{672933BF-15FC-488C-B1A3-6BE3ECC21860}"/>
    <cellStyle name="20% - Accent4 2 13 35" xfId="416" xr:uid="{6E0678F1-1645-4EC3-AE1B-2B0C735F41E8}"/>
    <cellStyle name="20% - Accent4 2 13 36" xfId="417" xr:uid="{55272251-CFF5-49D6-86AC-FCD414E6795E}"/>
    <cellStyle name="20% - Accent4 2 13 37" xfId="418" xr:uid="{BEFCBBA1-4803-4F2A-9692-EC2C01E85AB0}"/>
    <cellStyle name="20% - Accent4 2 13 38" xfId="419" xr:uid="{F26B97A6-3AAE-43C8-A6FE-159A35125835}"/>
    <cellStyle name="20% - Accent4 2 13 39" xfId="420" xr:uid="{380A9FF3-7CD7-4FF9-9596-26972C46FA1E}"/>
    <cellStyle name="20% - Accent4 2 13 4" xfId="421" xr:uid="{C0A3DD91-1797-4ED5-A785-4A37285CC882}"/>
    <cellStyle name="20% - Accent4 2 13 40" xfId="422" xr:uid="{4E449396-DE2D-4B3A-A3ED-917158BD7620}"/>
    <cellStyle name="20% - Accent4 2 13 41" xfId="423" xr:uid="{F36AE5BA-1C3E-432E-9A14-613DE768BA36}"/>
    <cellStyle name="20% - Accent4 2 13 42" xfId="424" xr:uid="{3E1B2DF4-53A7-49F2-9A32-F3A77480EB9D}"/>
    <cellStyle name="20% - Accent4 2 13 43" xfId="425" xr:uid="{93150320-E471-47C3-A9E6-05AB51C7D131}"/>
    <cellStyle name="20% - Accent4 2 13 44" xfId="426" xr:uid="{A1716602-0193-4A74-8BA7-CE7D37AF3DC9}"/>
    <cellStyle name="20% - Accent4 2 13 45" xfId="427" xr:uid="{08BFE4DE-0587-4B15-B138-40D6211612F8}"/>
    <cellStyle name="20% - Accent4 2 13 46" xfId="428" xr:uid="{078DC88A-9A1F-4A67-B767-0AB08939D503}"/>
    <cellStyle name="20% - Accent4 2 13 47" xfId="429" xr:uid="{9C249063-E361-457A-B611-7D6D8641AF79}"/>
    <cellStyle name="20% - Accent4 2 13 5" xfId="430" xr:uid="{824E76B0-76AC-40E5-85B3-195C8B405177}"/>
    <cellStyle name="20% - Accent4 2 13 6" xfId="431" xr:uid="{B8C2A3EE-8EB9-4A49-84F8-E68C80931B92}"/>
    <cellStyle name="20% - Accent4 2 13 7" xfId="432" xr:uid="{B55C1FDC-0749-4CDF-9F6D-252E869EFB85}"/>
    <cellStyle name="20% - Accent4 2 13 8" xfId="433" xr:uid="{29DFDAE7-4740-4377-B6CC-1D92E4D93C55}"/>
    <cellStyle name="20% - Accent4 2 13 9" xfId="434" xr:uid="{22153107-7925-434D-8681-086D2190B726}"/>
    <cellStyle name="20% - Accent4 2 2" xfId="435" xr:uid="{289821D4-BFDF-4EC8-92E0-DF6AAB5AFA67}"/>
    <cellStyle name="20% - Accent4 2 2 10" xfId="436" xr:uid="{B3D8D776-4C90-481C-9998-C4BD733C90CF}"/>
    <cellStyle name="20% - Accent4 2 2 2" xfId="437" xr:uid="{3B6BD752-946A-4247-B9F6-997FD5B5242A}"/>
    <cellStyle name="20% - Accent4 2 2 2 2" xfId="438" xr:uid="{F51BF7BF-0231-471B-B2E1-06C83F3D1BFD}"/>
    <cellStyle name="20% - Accent4 2 2 3" xfId="439" xr:uid="{0309AAC3-7B0E-45E6-9187-EAF08D6AE81F}"/>
    <cellStyle name="20% - Accent4 2 2 4" xfId="440" xr:uid="{24E730AF-8BAF-4B60-8752-44BE2A8731AD}"/>
    <cellStyle name="20% - Accent4 2 2 5" xfId="441" xr:uid="{E1F3F292-E54F-4F2C-9CE0-D193441AC2D1}"/>
    <cellStyle name="20% - Accent4 2 2 6" xfId="442" xr:uid="{E86E4695-6638-473B-93E5-B4539E38D454}"/>
    <cellStyle name="20% - Accent4 2 2 7" xfId="443" xr:uid="{CC67EBE2-3445-430D-BBEF-60142E61F0A5}"/>
    <cellStyle name="20% - Accent4 2 2 8" xfId="444" xr:uid="{02BF283A-5148-40EF-BC9D-1A4008C9BF9B}"/>
    <cellStyle name="20% - Accent4 2 2 9" xfId="445" xr:uid="{40C4D45B-2EB0-434B-8AFF-0296D890467D}"/>
    <cellStyle name="20% - Accent4 2 3" xfId="446" xr:uid="{203632A4-0AE3-4346-AE57-5E9C69F3974E}"/>
    <cellStyle name="20% - Accent4 2 3 2" xfId="447" xr:uid="{DDB4EB7C-52D2-4D9B-9313-A9658B7EC9A4}"/>
    <cellStyle name="20% - Accent4 2 4" xfId="448" xr:uid="{30ECD88C-AE50-4D4C-A848-838A881EA2A3}"/>
    <cellStyle name="20% - Accent4 2 4 2" xfId="449" xr:uid="{099B0ABC-AA2C-4232-B09E-D8EC96A13A90}"/>
    <cellStyle name="20% - Accent4 2 5" xfId="450" xr:uid="{B9D02224-69CD-4300-A6CC-8F967C892313}"/>
    <cellStyle name="20% - Accent4 2 6" xfId="451" xr:uid="{97368CC6-784A-4B6C-9842-332E969F2CE2}"/>
    <cellStyle name="20% - Accent4 2 7" xfId="452" xr:uid="{521E0E5F-5899-4912-A106-3381FE098936}"/>
    <cellStyle name="20% - Accent4 2 8" xfId="453" xr:uid="{B63CE9A6-BEBD-40FD-86F5-97C2114990A3}"/>
    <cellStyle name="20% - Accent4 2 9" xfId="454" xr:uid="{36919A08-AC57-42B0-B515-F1FB407BFD30}"/>
    <cellStyle name="20% - Accent4 3" xfId="455" xr:uid="{E504B373-149A-4FEC-9CD8-BD6B2FA53583}"/>
    <cellStyle name="20% - Accent4 3 10" xfId="456" xr:uid="{FA67F170-8B09-4411-8FDE-2E3FB51D22CC}"/>
    <cellStyle name="20% - Accent4 3 2" xfId="457" xr:uid="{300E2176-3659-4284-A02C-3E272F995876}"/>
    <cellStyle name="20% - Accent4 3 3" xfId="458" xr:uid="{E990041F-F5B0-46A7-A5C5-22AB6C876D54}"/>
    <cellStyle name="20% - Accent4 3 4" xfId="459" xr:uid="{F8A93D7A-1734-4130-B314-BF3C353191FA}"/>
    <cellStyle name="20% - Accent4 3 5" xfId="460" xr:uid="{4C4D301B-CC49-4C16-BE63-EFBEA7C43244}"/>
    <cellStyle name="20% - Accent4 3 6" xfId="461" xr:uid="{67A500D5-CC27-4884-AC63-1CD9F76C7B7E}"/>
    <cellStyle name="20% - Accent4 3 7" xfId="462" xr:uid="{2CB393AA-1932-4008-97B5-F98565D71E96}"/>
    <cellStyle name="20% - Accent4 3 8" xfId="463" xr:uid="{F9A4AF92-7BB5-4144-B46C-59FAAC8E15C4}"/>
    <cellStyle name="20% - Accent4 3 9" xfId="464" xr:uid="{53EF36F2-DEB4-4AAA-BDDD-265FF7C59734}"/>
    <cellStyle name="20% - Accent4 4" xfId="465" xr:uid="{4782847A-5FEC-444A-AA7F-4EAB1E949948}"/>
    <cellStyle name="20% - Accent4 4 10" xfId="466" xr:uid="{59B9C4C4-82FB-4320-891A-01AB39C51B2F}"/>
    <cellStyle name="20% - Accent4 4 2" xfId="467" xr:uid="{EFA81B7E-0E08-41BA-914F-7B48C017B366}"/>
    <cellStyle name="20% - Accent4 4 3" xfId="468" xr:uid="{FB43AB7B-0677-4710-9E43-8E21E63F1161}"/>
    <cellStyle name="20% - Accent4 4 4" xfId="469" xr:uid="{89363119-66E9-40E4-B931-6F615CC16F63}"/>
    <cellStyle name="20% - Accent4 4 5" xfId="470" xr:uid="{5B5CA143-827B-4DF0-90A3-956256B289EF}"/>
    <cellStyle name="20% - Accent4 4 6" xfId="471" xr:uid="{38E7693E-D38E-4097-9E7D-7505950373E0}"/>
    <cellStyle name="20% - Accent4 4 7" xfId="472" xr:uid="{C2E85B9C-FD64-4273-BD6D-82598E11B73E}"/>
    <cellStyle name="20% - Accent4 4 8" xfId="473" xr:uid="{F3FD8C64-E35C-4185-8BEC-43B7289D4388}"/>
    <cellStyle name="20% - Accent4 4 9" xfId="474" xr:uid="{13E74AD3-1ED8-4122-AEB6-188174B15BB5}"/>
    <cellStyle name="20% - Accent4 5" xfId="475" xr:uid="{9C41F19F-14D0-4806-AFC8-80558F0B0C5A}"/>
    <cellStyle name="20% - Accent4 5 10" xfId="476" xr:uid="{3984C4A6-5B53-4257-937C-89D8AC531059}"/>
    <cellStyle name="20% - Accent4 5 2" xfId="477" xr:uid="{4B56A65F-3D98-412D-981D-996641A82AF7}"/>
    <cellStyle name="20% - Accent4 5 3" xfId="478" xr:uid="{C31086AB-023D-4076-9D92-30A7DF2A81EA}"/>
    <cellStyle name="20% - Accent4 5 4" xfId="479" xr:uid="{5253D1E4-3E23-4E20-A6F7-36C4A8306CA8}"/>
    <cellStyle name="20% - Accent4 5 5" xfId="480" xr:uid="{4E6A8E29-514F-45E0-8AC2-828F04C6C64E}"/>
    <cellStyle name="20% - Accent4 5 6" xfId="481" xr:uid="{40175EC4-F293-4E71-AC29-0ABDBA72BDBE}"/>
    <cellStyle name="20% - Accent4 5 7" xfId="482" xr:uid="{5CF8CD07-44CD-41CB-A79D-A845A4708C21}"/>
    <cellStyle name="20% - Accent4 5 8" xfId="483" xr:uid="{C5C5BAA9-62A7-4F71-BF28-0D6A2CC81E77}"/>
    <cellStyle name="20% - Accent4 5 9" xfId="484" xr:uid="{0EC2E56A-FE81-4A11-858A-D51E49DCD87B}"/>
    <cellStyle name="20% - Accent4 6 2" xfId="485" xr:uid="{1E104209-B200-496F-9E76-9840DB4A82BA}"/>
    <cellStyle name="20% - Accent4 7 2" xfId="486" xr:uid="{DC9C50B4-8222-4AC6-9236-19102D0A29B1}"/>
    <cellStyle name="20% - Accent4 8" xfId="487" xr:uid="{8395AE93-112D-4EEC-B51D-0DA9D4227432}"/>
    <cellStyle name="20% - Accent4 9" xfId="488" xr:uid="{C62AFA5F-56FF-4591-BB0D-3E2C2F41DFB9}"/>
    <cellStyle name="20% - Accent5" xfId="43" builtinId="46" customBuiltin="1"/>
    <cellStyle name="20% - Accent5 10" xfId="489" xr:uid="{79A1F45C-D78E-4D79-ACA7-A94392545A11}"/>
    <cellStyle name="20% - Accent5 11" xfId="490" xr:uid="{74D005A8-CCAF-4A41-9AD6-204232A2B003}"/>
    <cellStyle name="20% - Accent5 12" xfId="491" xr:uid="{3C49C550-FE70-436F-9792-86A4C6D19B6C}"/>
    <cellStyle name="20% - Accent5 13" xfId="492" xr:uid="{C6487ECC-D7F4-4BDC-B81C-223E03E8EF6A}"/>
    <cellStyle name="20% - Accent5 14" xfId="493" xr:uid="{40ED0D49-0C4A-4FAF-9613-E4B3EC3DD125}"/>
    <cellStyle name="20% - Accent5 2 10" xfId="494" xr:uid="{8BDAB307-E303-41A7-8DA0-BE117F6BFF5F}"/>
    <cellStyle name="20% - Accent5 2 11" xfId="495" xr:uid="{BE586DAB-2EAD-42D9-B9E9-AAAAC2DF3E5E}"/>
    <cellStyle name="20% - Accent5 2 12" xfId="496" xr:uid="{E3133F9B-5650-4D76-ACD3-00E1F1157B8A}"/>
    <cellStyle name="20% - Accent5 2 13" xfId="497" xr:uid="{B331D75F-AE0F-4393-83EB-5E731D50D6FC}"/>
    <cellStyle name="20% - Accent5 2 13 10" xfId="498" xr:uid="{9DA83C8A-D1A4-4238-B280-A7E3D2F5307A}"/>
    <cellStyle name="20% - Accent5 2 13 11" xfId="499" xr:uid="{26CC618B-FA26-4708-81D6-B2C23995FD45}"/>
    <cellStyle name="20% - Accent5 2 13 12" xfId="500" xr:uid="{361EF57E-79FD-4AA7-9C21-093A2FEB4562}"/>
    <cellStyle name="20% - Accent5 2 13 13" xfId="501" xr:uid="{66D19887-CD82-46F3-8D1B-F4D769C69C27}"/>
    <cellStyle name="20% - Accent5 2 13 14" xfId="502" xr:uid="{CCF3F00E-B7A4-4B85-802E-C52B2EE2CA2C}"/>
    <cellStyle name="20% - Accent5 2 13 15" xfId="503" xr:uid="{F6B03CF9-4043-4660-84D9-8B0291A7240E}"/>
    <cellStyle name="20% - Accent5 2 13 16" xfId="504" xr:uid="{A07C8832-C3C5-4F0F-8361-8292C918EC10}"/>
    <cellStyle name="20% - Accent5 2 13 17" xfId="505" xr:uid="{AD8B9614-D000-48E3-968A-8C2CD2F131D5}"/>
    <cellStyle name="20% - Accent5 2 13 18" xfId="506" xr:uid="{EF5B792F-7D11-4059-A175-A37A8F084648}"/>
    <cellStyle name="20% - Accent5 2 13 19" xfId="507" xr:uid="{ADFF84D7-52D3-4C7B-B722-3768427E65B1}"/>
    <cellStyle name="20% - Accent5 2 13 2" xfId="508" xr:uid="{FBF73B1A-39BF-4C2A-8836-14DC4E1BF97A}"/>
    <cellStyle name="20% - Accent5 2 13 20" xfId="509" xr:uid="{CBD9CD26-6D1A-449A-AD29-1F67D4026625}"/>
    <cellStyle name="20% - Accent5 2 13 21" xfId="510" xr:uid="{F3437592-AD26-4009-B93A-C40E4A32AB81}"/>
    <cellStyle name="20% - Accent5 2 13 22" xfId="511" xr:uid="{73A1B2F9-3BF6-4194-ACEE-2E33CDAC7A0E}"/>
    <cellStyle name="20% - Accent5 2 13 23" xfId="512" xr:uid="{7229DF71-450F-44D7-9988-DAC5B868457A}"/>
    <cellStyle name="20% - Accent5 2 13 24" xfId="513" xr:uid="{2A60112F-D88D-46D1-9395-A271855B7049}"/>
    <cellStyle name="20% - Accent5 2 13 25" xfId="514" xr:uid="{D71D005B-7F88-420B-9BFC-14865C16BD6C}"/>
    <cellStyle name="20% - Accent5 2 13 26" xfId="515" xr:uid="{8E4FA07A-42AF-41F7-9274-5CEC2A9785C8}"/>
    <cellStyle name="20% - Accent5 2 13 27" xfId="516" xr:uid="{312DBE64-EF2F-43EB-99F8-B43B79222663}"/>
    <cellStyle name="20% - Accent5 2 13 28" xfId="517" xr:uid="{4C443AEF-3694-44D8-ADA2-186A3EB8552F}"/>
    <cellStyle name="20% - Accent5 2 13 29" xfId="518" xr:uid="{32705F97-DE64-4CA0-94CC-D31B9316FDDF}"/>
    <cellStyle name="20% - Accent5 2 13 3" xfId="519" xr:uid="{6CFDA369-9054-438A-A5DB-F57249C7352D}"/>
    <cellStyle name="20% - Accent5 2 13 30" xfId="520" xr:uid="{1D6A1371-741C-4319-A1D5-417AE4432412}"/>
    <cellStyle name="20% - Accent5 2 13 31" xfId="521" xr:uid="{4463B4CC-94B1-432D-A382-FB7B8CC9B6C6}"/>
    <cellStyle name="20% - Accent5 2 13 32" xfId="522" xr:uid="{440533BF-7E4D-45AB-AB4A-CB7E53D632C0}"/>
    <cellStyle name="20% - Accent5 2 13 33" xfId="523" xr:uid="{CF86960C-2EB5-4153-9EC5-E310FFB561F8}"/>
    <cellStyle name="20% - Accent5 2 13 34" xfId="524" xr:uid="{A51C9ABC-5A4F-4BEB-B9BC-0FD942602A7D}"/>
    <cellStyle name="20% - Accent5 2 13 35" xfId="525" xr:uid="{B88584C0-0332-4ED3-AE56-4BAAD93780E5}"/>
    <cellStyle name="20% - Accent5 2 13 36" xfId="526" xr:uid="{06063981-FB80-4339-A839-C829AB378B98}"/>
    <cellStyle name="20% - Accent5 2 13 37" xfId="527" xr:uid="{888540B6-CA12-4DAF-A758-5CA6040841FD}"/>
    <cellStyle name="20% - Accent5 2 13 38" xfId="528" xr:uid="{0A2A223C-8124-4CBB-A0F9-4D39577D8E61}"/>
    <cellStyle name="20% - Accent5 2 13 39" xfId="529" xr:uid="{7DD943D9-5CCE-49F9-88D0-68ED861E5118}"/>
    <cellStyle name="20% - Accent5 2 13 4" xfId="530" xr:uid="{255CC2EF-7C5A-4BC2-9E7A-27147A2C8AC0}"/>
    <cellStyle name="20% - Accent5 2 13 40" xfId="531" xr:uid="{1C22A2B9-52A2-481A-A858-67EB8087ECE8}"/>
    <cellStyle name="20% - Accent5 2 13 41" xfId="532" xr:uid="{32C37BCA-50AA-4EF8-B6D1-4F8EFC340C97}"/>
    <cellStyle name="20% - Accent5 2 13 42" xfId="533" xr:uid="{1C7D2F64-3632-46B8-AB82-A230876D9C7B}"/>
    <cellStyle name="20% - Accent5 2 13 43" xfId="534" xr:uid="{0D2CA474-A157-4E43-8AC5-FC4149D0E2E7}"/>
    <cellStyle name="20% - Accent5 2 13 44" xfId="535" xr:uid="{E3FA572D-A373-40CB-A2BB-384D70FC07AD}"/>
    <cellStyle name="20% - Accent5 2 13 45" xfId="536" xr:uid="{DA4FB861-654D-4141-B5AD-693C9EDDE14E}"/>
    <cellStyle name="20% - Accent5 2 13 46" xfId="537" xr:uid="{5E91967B-6F53-4DD8-B1F3-1B4DBE2698D5}"/>
    <cellStyle name="20% - Accent5 2 13 47" xfId="538" xr:uid="{6B1D554C-CD0F-4A84-825B-1A6C1AD98FAA}"/>
    <cellStyle name="20% - Accent5 2 13 5" xfId="539" xr:uid="{C26FE8D7-6B01-4CAF-95C7-0794B7743588}"/>
    <cellStyle name="20% - Accent5 2 13 6" xfId="540" xr:uid="{AFEBF748-CA16-4062-B88A-04DD13FB0494}"/>
    <cellStyle name="20% - Accent5 2 13 7" xfId="541" xr:uid="{1570ED95-F03A-4A15-80BB-2C4BDDC2B6AE}"/>
    <cellStyle name="20% - Accent5 2 13 8" xfId="542" xr:uid="{29F0A603-ADB5-4E58-8799-F89BBB6E21A6}"/>
    <cellStyle name="20% - Accent5 2 13 9" xfId="543" xr:uid="{60331781-AA1B-43DA-8738-61CAF1F9F2BB}"/>
    <cellStyle name="20% - Accent5 2 2" xfId="544" xr:uid="{FFCC1A75-D41E-4DE0-90A2-0259EB838C36}"/>
    <cellStyle name="20% - Accent5 2 2 10" xfId="545" xr:uid="{52935F12-D456-4E4F-9A82-065CA9661F0C}"/>
    <cellStyle name="20% - Accent5 2 2 2" xfId="546" xr:uid="{AF35DE3D-1218-4C15-A7DB-120FC335BB09}"/>
    <cellStyle name="20% - Accent5 2 2 2 2" xfId="547" xr:uid="{EA6E131F-BB44-4437-90FE-A3EC3AEE9C23}"/>
    <cellStyle name="20% - Accent5 2 2 3" xfId="548" xr:uid="{A69BF516-22A4-4A20-B5F6-89EA1A8D9DB9}"/>
    <cellStyle name="20% - Accent5 2 2 4" xfId="549" xr:uid="{68AE9E9E-8610-4FCF-BB0C-984FBF366687}"/>
    <cellStyle name="20% - Accent5 2 2 5" xfId="550" xr:uid="{BF9B61CF-7931-4BE7-A183-04B9A6A2BC2E}"/>
    <cellStyle name="20% - Accent5 2 2 6" xfId="551" xr:uid="{C1485817-BDD6-4D5D-930D-A4249FC3FFC6}"/>
    <cellStyle name="20% - Accent5 2 2 7" xfId="552" xr:uid="{AAD7E538-5E49-4CAD-9F30-298B2A610B0E}"/>
    <cellStyle name="20% - Accent5 2 2 8" xfId="553" xr:uid="{85B312A7-90DB-4D42-BEF6-27175F735B0E}"/>
    <cellStyle name="20% - Accent5 2 2 9" xfId="554" xr:uid="{CA928F4F-C575-4821-B8DA-F46E25AAA753}"/>
    <cellStyle name="20% - Accent5 2 3" xfId="555" xr:uid="{DFB4CAAD-D456-4D6C-9ACE-FF1EA73AC8CC}"/>
    <cellStyle name="20% - Accent5 2 3 2" xfId="556" xr:uid="{DE1209B6-7435-4B0F-ACF5-EC1A701D8262}"/>
    <cellStyle name="20% - Accent5 2 4" xfId="557" xr:uid="{709BC735-FA5F-499D-8051-726A5669021C}"/>
    <cellStyle name="20% - Accent5 2 4 2" xfId="558" xr:uid="{268DFFCF-2427-49DB-999B-10F8C9E9B69D}"/>
    <cellStyle name="20% - Accent5 2 5" xfId="559" xr:uid="{6A6F7405-AFB5-47DF-B2E2-1F2272845349}"/>
    <cellStyle name="20% - Accent5 2 6" xfId="560" xr:uid="{01FC5207-4252-4C35-802D-087B6620481B}"/>
    <cellStyle name="20% - Accent5 2 7" xfId="561" xr:uid="{C107C3B2-E1DC-40D7-B28C-2F501039858B}"/>
    <cellStyle name="20% - Accent5 2 8" xfId="562" xr:uid="{BC924F83-5522-44C1-B15E-98D832ABC192}"/>
    <cellStyle name="20% - Accent5 2 9" xfId="563" xr:uid="{9B273792-62F2-4DFC-BCEB-F3B25116F2B7}"/>
    <cellStyle name="20% - Accent5 3" xfId="564" xr:uid="{9AB2C69D-1B05-4D1C-8AA9-C992967A443F}"/>
    <cellStyle name="20% - Accent5 3 10" xfId="565" xr:uid="{3E41168D-76DE-4C0C-A8CB-0ABCE82C77FE}"/>
    <cellStyle name="20% - Accent5 3 2" xfId="566" xr:uid="{B0A95DEF-72D4-4FFC-9AAC-F3AF87B79B30}"/>
    <cellStyle name="20% - Accent5 3 3" xfId="567" xr:uid="{B672C033-B187-4017-92FE-3DF8A3EA41F5}"/>
    <cellStyle name="20% - Accent5 3 4" xfId="568" xr:uid="{B05B2B8D-B16A-42B7-9BB2-223B78CF0EBC}"/>
    <cellStyle name="20% - Accent5 3 5" xfId="569" xr:uid="{5C14E162-EB1F-46C6-BEEF-CD61AF0F9F09}"/>
    <cellStyle name="20% - Accent5 3 6" xfId="570" xr:uid="{A1BB2FCD-2E64-4E12-A457-0B1B3E1C87A0}"/>
    <cellStyle name="20% - Accent5 3 7" xfId="571" xr:uid="{0A713362-CC96-4260-A3FF-E5B2EC41C0C2}"/>
    <cellStyle name="20% - Accent5 3 8" xfId="572" xr:uid="{8E9FB51E-1F2C-4642-8F40-E7C19D396473}"/>
    <cellStyle name="20% - Accent5 3 9" xfId="573" xr:uid="{26FB7089-4690-4F25-84A1-4F8B99D89A37}"/>
    <cellStyle name="20% - Accent5 4" xfId="574" xr:uid="{8D675035-17AE-44A2-AB44-A82AEF25BA16}"/>
    <cellStyle name="20% - Accent5 4 10" xfId="575" xr:uid="{92B76A8D-1995-46E7-B6C7-C51A4C3A6673}"/>
    <cellStyle name="20% - Accent5 4 2" xfId="576" xr:uid="{86ABA69A-6098-4FE9-BB23-BDD515E76589}"/>
    <cellStyle name="20% - Accent5 4 3" xfId="577" xr:uid="{318587FF-7E41-47DF-9F93-BCFD1A3B3F64}"/>
    <cellStyle name="20% - Accent5 4 4" xfId="578" xr:uid="{9059BA43-122F-4E06-A991-DC5ED2A547D0}"/>
    <cellStyle name="20% - Accent5 4 5" xfId="579" xr:uid="{AE4973A2-D802-4382-8D87-2EFE112CD4F4}"/>
    <cellStyle name="20% - Accent5 4 6" xfId="580" xr:uid="{39E9E958-FA0F-4D52-A857-6A3D701A0CA2}"/>
    <cellStyle name="20% - Accent5 4 7" xfId="581" xr:uid="{3C3994FB-1006-43C7-8C0A-25F44E20A37E}"/>
    <cellStyle name="20% - Accent5 4 8" xfId="582" xr:uid="{2E2C3DB5-BB62-41FB-AE49-6A7959D28053}"/>
    <cellStyle name="20% - Accent5 4 9" xfId="583" xr:uid="{C7063E9F-0AF5-479A-86AB-E46F55E75BF6}"/>
    <cellStyle name="20% - Accent5 5" xfId="584" xr:uid="{D88D2140-95AF-41AC-BFA0-3E54FC92D540}"/>
    <cellStyle name="20% - Accent5 5 10" xfId="585" xr:uid="{7CD0F747-6C28-443A-8C02-DE96A60732D3}"/>
    <cellStyle name="20% - Accent5 5 2" xfId="586" xr:uid="{A57DB3C2-EFE8-4C3F-A413-742352DBE67F}"/>
    <cellStyle name="20% - Accent5 5 3" xfId="587" xr:uid="{701ABB25-B494-4522-B61F-3722F32C10DD}"/>
    <cellStyle name="20% - Accent5 5 4" xfId="588" xr:uid="{229FD709-5BD7-450D-94FE-2654050873EC}"/>
    <cellStyle name="20% - Accent5 5 5" xfId="589" xr:uid="{B1C8EAED-6C91-42A8-B373-FE8B8E56A9E1}"/>
    <cellStyle name="20% - Accent5 5 6" xfId="590" xr:uid="{E8FFA1A5-1317-4ECD-B277-E0CCDC42C19B}"/>
    <cellStyle name="20% - Accent5 5 7" xfId="591" xr:uid="{D9FF74C3-5E5A-46B4-87CC-13F92ABEF312}"/>
    <cellStyle name="20% - Accent5 5 8" xfId="592" xr:uid="{3E5C2CF8-0CE4-4360-8E75-335BCBBFE237}"/>
    <cellStyle name="20% - Accent5 5 9" xfId="593" xr:uid="{A297BE0D-F226-45BE-B157-9C2BE6269736}"/>
    <cellStyle name="20% - Accent5 6 2" xfId="594" xr:uid="{B9EC134B-43DB-4DB9-8DF6-1257A88AF3AA}"/>
    <cellStyle name="20% - Accent5 7 2" xfId="595" xr:uid="{5DF0EC1C-861D-43A9-81AF-EC8880057472}"/>
    <cellStyle name="20% - Accent5 8" xfId="596" xr:uid="{FA3A4E20-880F-4F6A-8F01-69D7CEFD0A5C}"/>
    <cellStyle name="20% - Accent5 9" xfId="597" xr:uid="{293C10F3-F893-4273-8BA1-B6406ACED6F2}"/>
    <cellStyle name="20% - Accent6" xfId="47" builtinId="50" customBuiltin="1"/>
    <cellStyle name="20% - Accent6 10" xfId="598" xr:uid="{3E13381A-0886-470F-A77A-2AA52D61E24C}"/>
    <cellStyle name="20% - Accent6 11" xfId="599" xr:uid="{B0784392-6B54-4452-AB6F-3B41D4872B18}"/>
    <cellStyle name="20% - Accent6 12" xfId="600" xr:uid="{E395AA2D-89A8-4D64-8F45-30125AB5C09F}"/>
    <cellStyle name="20% - Accent6 13" xfId="601" xr:uid="{099E344E-9C08-47C9-B0EE-8CD79E38D816}"/>
    <cellStyle name="20% - Accent6 14" xfId="602" xr:uid="{FF45B41E-05B5-4493-AE96-BB46B8C252A4}"/>
    <cellStyle name="20% - Accent6 2 10" xfId="603" xr:uid="{300AC4B1-940B-4D32-A5E3-EECA2518E6E2}"/>
    <cellStyle name="20% - Accent6 2 11" xfId="604" xr:uid="{E860E14F-2C66-4648-83FD-4B27C405A63B}"/>
    <cellStyle name="20% - Accent6 2 12" xfId="605" xr:uid="{99D28D96-5E9D-486B-A15B-F54001AF73B6}"/>
    <cellStyle name="20% - Accent6 2 13" xfId="606" xr:uid="{65C9EF50-90A8-49D2-A330-2F9B0E1B4E68}"/>
    <cellStyle name="20% - Accent6 2 13 10" xfId="607" xr:uid="{EF67D170-41C6-445E-90AA-ABB4F54CE689}"/>
    <cellStyle name="20% - Accent6 2 13 11" xfId="608" xr:uid="{D2B9A662-2A06-429E-8659-E2B4A7A0A909}"/>
    <cellStyle name="20% - Accent6 2 13 12" xfId="609" xr:uid="{AAA45B43-698C-4EF0-874C-52BE06C68303}"/>
    <cellStyle name="20% - Accent6 2 13 13" xfId="610" xr:uid="{7730ED76-0DB7-40A2-9749-C2E8746423DB}"/>
    <cellStyle name="20% - Accent6 2 13 14" xfId="611" xr:uid="{DACF9DEE-6D4E-4BBC-BFE7-6E334457B15A}"/>
    <cellStyle name="20% - Accent6 2 13 15" xfId="612" xr:uid="{FBA140CC-8C64-4670-8CA2-3A3F9913BEB9}"/>
    <cellStyle name="20% - Accent6 2 13 16" xfId="613" xr:uid="{50440EA8-01E9-48EB-BF7B-F5FFE46BD1CB}"/>
    <cellStyle name="20% - Accent6 2 13 17" xfId="614" xr:uid="{4DCC6334-4A10-417E-B8C8-523657B53C2E}"/>
    <cellStyle name="20% - Accent6 2 13 18" xfId="615" xr:uid="{DCAB4775-8ABE-4A94-A9E7-7D14FD1F02A0}"/>
    <cellStyle name="20% - Accent6 2 13 19" xfId="616" xr:uid="{8CCA485B-EE88-4C37-A947-BEA076A5A640}"/>
    <cellStyle name="20% - Accent6 2 13 2" xfId="617" xr:uid="{E4C79A6C-8947-4B9C-AB3B-9739DFE9BCCC}"/>
    <cellStyle name="20% - Accent6 2 13 20" xfId="618" xr:uid="{6A2846B1-055E-463D-A582-058DD9E13DB4}"/>
    <cellStyle name="20% - Accent6 2 13 21" xfId="619" xr:uid="{B9CA46AD-87D3-47DE-9B34-63C030058A86}"/>
    <cellStyle name="20% - Accent6 2 13 22" xfId="620" xr:uid="{99C4A384-2DDF-41A8-B7EB-24F5AA1645CF}"/>
    <cellStyle name="20% - Accent6 2 13 23" xfId="621" xr:uid="{31A38DB4-D374-49A4-8A5C-6263554DB462}"/>
    <cellStyle name="20% - Accent6 2 13 24" xfId="622" xr:uid="{738A4A14-5D97-4F7E-A550-966EDE14C62C}"/>
    <cellStyle name="20% - Accent6 2 13 25" xfId="623" xr:uid="{DBD1537B-8110-4F8C-B7F4-4B4AA253797C}"/>
    <cellStyle name="20% - Accent6 2 13 26" xfId="624" xr:uid="{FD52B833-0BDA-42BC-8AC9-87E8A7F34A2A}"/>
    <cellStyle name="20% - Accent6 2 13 27" xfId="625" xr:uid="{5E3E3D51-D7EC-4D54-AAD4-7F52EA988E45}"/>
    <cellStyle name="20% - Accent6 2 13 28" xfId="626" xr:uid="{471F4F07-1104-4660-86E7-25EFD712E6BF}"/>
    <cellStyle name="20% - Accent6 2 13 29" xfId="627" xr:uid="{84510F00-C67E-4021-AED8-C69AB682DB69}"/>
    <cellStyle name="20% - Accent6 2 13 3" xfId="628" xr:uid="{BAC14EA7-CA99-4E7E-93D0-7454D77F14E2}"/>
    <cellStyle name="20% - Accent6 2 13 30" xfId="629" xr:uid="{3290AB88-BADA-428D-BE09-495A43554349}"/>
    <cellStyle name="20% - Accent6 2 13 31" xfId="630" xr:uid="{46D0DB8D-E549-43B8-8BFD-10F84CCFCBA2}"/>
    <cellStyle name="20% - Accent6 2 13 32" xfId="631" xr:uid="{B8A67039-5899-4327-AA76-9E95F460DB49}"/>
    <cellStyle name="20% - Accent6 2 13 33" xfId="632" xr:uid="{F8B1061D-B232-4AB7-AA88-C0A4F3EBC5E3}"/>
    <cellStyle name="20% - Accent6 2 13 34" xfId="633" xr:uid="{38E8B208-4211-46F9-97D8-3E4C4C2CE2CF}"/>
    <cellStyle name="20% - Accent6 2 13 35" xfId="634" xr:uid="{649A9562-095B-4873-B529-2BF3F990091F}"/>
    <cellStyle name="20% - Accent6 2 13 36" xfId="635" xr:uid="{361DD0F2-72F9-49F8-8F67-A000B9D1543D}"/>
    <cellStyle name="20% - Accent6 2 13 37" xfId="636" xr:uid="{4B459D42-8882-4525-99E0-203683293B72}"/>
    <cellStyle name="20% - Accent6 2 13 38" xfId="637" xr:uid="{ED3E7A8B-D411-43C0-A419-B6B08E86070C}"/>
    <cellStyle name="20% - Accent6 2 13 39" xfId="638" xr:uid="{C61E9CE9-E6D5-40DE-BE7E-DB96364701B3}"/>
    <cellStyle name="20% - Accent6 2 13 4" xfId="639" xr:uid="{4F908CB7-FEAE-4A66-9714-F55AE0AEC387}"/>
    <cellStyle name="20% - Accent6 2 13 40" xfId="640" xr:uid="{9B9444C5-71E3-471C-8E77-3E6E9BB853F7}"/>
    <cellStyle name="20% - Accent6 2 13 41" xfId="641" xr:uid="{64CD77C9-E71F-47A0-BDE1-570199518615}"/>
    <cellStyle name="20% - Accent6 2 13 42" xfId="642" xr:uid="{4DBEFBC8-AE55-4F5A-B5A6-158FCC3BC9D8}"/>
    <cellStyle name="20% - Accent6 2 13 43" xfId="643" xr:uid="{7E9A1028-C8F5-4B9A-8AA9-CC98DEEE6142}"/>
    <cellStyle name="20% - Accent6 2 13 44" xfId="644" xr:uid="{BE948A74-F762-40A1-85EF-350636404D5E}"/>
    <cellStyle name="20% - Accent6 2 13 45" xfId="645" xr:uid="{1CF8402B-94B2-4C3D-B12B-0A30B46D902F}"/>
    <cellStyle name="20% - Accent6 2 13 46" xfId="646" xr:uid="{944D6815-233B-4255-8466-DC1A0019AB27}"/>
    <cellStyle name="20% - Accent6 2 13 47" xfId="647" xr:uid="{ACC91E45-D755-464E-A21C-204450781E2A}"/>
    <cellStyle name="20% - Accent6 2 13 5" xfId="648" xr:uid="{5DDE26E6-BC88-4F06-AD73-BA8E2E96CF77}"/>
    <cellStyle name="20% - Accent6 2 13 6" xfId="649" xr:uid="{A7FD5962-6FFB-4C4D-9126-22BB493BB1F6}"/>
    <cellStyle name="20% - Accent6 2 13 7" xfId="650" xr:uid="{7DBF56F9-088B-4969-83F0-0F14ED698A38}"/>
    <cellStyle name="20% - Accent6 2 13 8" xfId="651" xr:uid="{09D06DED-868A-494E-B281-F0195C411823}"/>
    <cellStyle name="20% - Accent6 2 13 9" xfId="652" xr:uid="{B7D4CC1E-377E-4EBF-84B9-6A8EB4EEDB3B}"/>
    <cellStyle name="20% - Accent6 2 2" xfId="653" xr:uid="{02EE17E2-58E0-4E45-B22B-4CCDE4570F00}"/>
    <cellStyle name="20% - Accent6 2 2 10" xfId="654" xr:uid="{F694F751-6C83-4944-95DA-BCBF6906D2C8}"/>
    <cellStyle name="20% - Accent6 2 2 2" xfId="655" xr:uid="{06A3A6AB-A290-42CC-875F-1273B48A912E}"/>
    <cellStyle name="20% - Accent6 2 2 2 2" xfId="656" xr:uid="{99ADF5E1-A082-43DF-BA64-11DD35035D95}"/>
    <cellStyle name="20% - Accent6 2 2 3" xfId="657" xr:uid="{1485ECD1-61DF-40F4-B9C3-D413384DC951}"/>
    <cellStyle name="20% - Accent6 2 2 4" xfId="658" xr:uid="{B70D0543-C77F-4622-90D5-28BD87360008}"/>
    <cellStyle name="20% - Accent6 2 2 5" xfId="659" xr:uid="{321F69C9-9439-4718-8DAB-54AB7BC9EF0C}"/>
    <cellStyle name="20% - Accent6 2 2 6" xfId="660" xr:uid="{70F269EE-6116-4FF2-BB96-2AF932A15E2D}"/>
    <cellStyle name="20% - Accent6 2 2 7" xfId="661" xr:uid="{0F52D09A-3FC5-4671-846C-CEE256C92A98}"/>
    <cellStyle name="20% - Accent6 2 2 8" xfId="662" xr:uid="{3979F091-1FF6-4D60-AEFD-100F88E26480}"/>
    <cellStyle name="20% - Accent6 2 2 9" xfId="663" xr:uid="{DED027C0-3B35-4F5A-BA14-D3F908231ECF}"/>
    <cellStyle name="20% - Accent6 2 3" xfId="664" xr:uid="{F3319C6B-15C7-4EF8-9051-1E01D4BCFF05}"/>
    <cellStyle name="20% - Accent6 2 3 2" xfId="665" xr:uid="{45707AB2-B00F-4CE3-A16E-058A00106243}"/>
    <cellStyle name="20% - Accent6 2 4" xfId="666" xr:uid="{2EC530D7-1406-4A47-AB88-52C9FE49B184}"/>
    <cellStyle name="20% - Accent6 2 4 2" xfId="667" xr:uid="{DB1F5C94-DA73-4AE0-97F3-DA2EA8A64267}"/>
    <cellStyle name="20% - Accent6 2 5" xfId="668" xr:uid="{273FA06F-7318-465E-8EC0-34E2FBCE2536}"/>
    <cellStyle name="20% - Accent6 2 6" xfId="669" xr:uid="{B2432E65-3118-4586-A668-FA1FD6FB64D8}"/>
    <cellStyle name="20% - Accent6 2 7" xfId="670" xr:uid="{FBE53FEC-1CC7-421C-9E08-0021B10D5F5E}"/>
    <cellStyle name="20% - Accent6 2 8" xfId="671" xr:uid="{E1445383-ED43-4D16-92AC-780C3A1A96D3}"/>
    <cellStyle name="20% - Accent6 2 9" xfId="672" xr:uid="{5CFB8FFF-2211-4598-B68A-030D0E310342}"/>
    <cellStyle name="20% - Accent6 3" xfId="673" xr:uid="{D4344FC6-E369-4A57-9199-BB8C77E49DE9}"/>
    <cellStyle name="20% - Accent6 3 10" xfId="674" xr:uid="{1DE73757-4C0C-4968-BAE4-DF3BD4E0A843}"/>
    <cellStyle name="20% - Accent6 3 2" xfId="675" xr:uid="{C581D90C-3CF9-4093-BBB8-74219A276C78}"/>
    <cellStyle name="20% - Accent6 3 3" xfId="676" xr:uid="{B9A6948D-6E30-410B-B1DA-775B34B39F56}"/>
    <cellStyle name="20% - Accent6 3 4" xfId="677" xr:uid="{8CCCD6A4-F7F5-47BD-ABA7-F119F462B0CE}"/>
    <cellStyle name="20% - Accent6 3 5" xfId="678" xr:uid="{B749D6FB-1CC9-42CE-A466-00E51CB033A9}"/>
    <cellStyle name="20% - Accent6 3 6" xfId="679" xr:uid="{190F85C2-11AB-46F8-A8A8-DD4C43ECC9D8}"/>
    <cellStyle name="20% - Accent6 3 7" xfId="680" xr:uid="{A26C57DA-E7B4-49DB-BE33-39019262B08B}"/>
    <cellStyle name="20% - Accent6 3 8" xfId="681" xr:uid="{FDF9A694-248E-4046-B9E8-81CECDBD7118}"/>
    <cellStyle name="20% - Accent6 3 9" xfId="682" xr:uid="{10B88BF4-EE33-4C54-B7D2-E8F9F948096B}"/>
    <cellStyle name="20% - Accent6 4" xfId="683" xr:uid="{7E267824-9461-4D4E-9265-CA82F826CA5B}"/>
    <cellStyle name="20% - Accent6 4 10" xfId="684" xr:uid="{AD207757-EF65-4796-9643-51E7DC62AD51}"/>
    <cellStyle name="20% - Accent6 4 2" xfId="685" xr:uid="{7595E569-840F-4E62-A90F-18B60083F35E}"/>
    <cellStyle name="20% - Accent6 4 3" xfId="686" xr:uid="{42EDEEF1-FC06-4641-B64F-87B8F57F9058}"/>
    <cellStyle name="20% - Accent6 4 4" xfId="687" xr:uid="{98F030D6-746B-481A-92B8-EC7081AA05B3}"/>
    <cellStyle name="20% - Accent6 4 5" xfId="688" xr:uid="{3609F9D2-AA32-4064-905C-E8E39C313CE8}"/>
    <cellStyle name="20% - Accent6 4 6" xfId="689" xr:uid="{AA8C238D-8C6C-4063-B178-F92A525B43D2}"/>
    <cellStyle name="20% - Accent6 4 7" xfId="690" xr:uid="{2E571ECC-8F73-46D3-AAC0-E4DD1D3C8D28}"/>
    <cellStyle name="20% - Accent6 4 8" xfId="691" xr:uid="{E99CC63B-49C1-430D-A169-D3145E1FD2B2}"/>
    <cellStyle name="20% - Accent6 4 9" xfId="692" xr:uid="{A4A23DB8-5247-441D-BEE1-88643B93A9B5}"/>
    <cellStyle name="20% - Accent6 5" xfId="693" xr:uid="{986A84DD-9278-433D-A39F-BF2B8ED64790}"/>
    <cellStyle name="20% - Accent6 5 10" xfId="694" xr:uid="{14588AB5-E560-4AB6-835A-E920FA9A4039}"/>
    <cellStyle name="20% - Accent6 5 2" xfId="695" xr:uid="{BBE8177D-F99B-45F8-8223-2475CA65659C}"/>
    <cellStyle name="20% - Accent6 5 3" xfId="696" xr:uid="{D8C87402-BA92-434F-AC2F-F984D6642AAE}"/>
    <cellStyle name="20% - Accent6 5 4" xfId="697" xr:uid="{372DBC97-36C4-49CE-9FD4-79EA38980920}"/>
    <cellStyle name="20% - Accent6 5 5" xfId="698" xr:uid="{65B50AA2-A046-4D27-9DDD-A149EE78B92A}"/>
    <cellStyle name="20% - Accent6 5 6" xfId="699" xr:uid="{0D8B77BD-1A32-44CF-A4C3-8D5BED7BA53F}"/>
    <cellStyle name="20% - Accent6 5 7" xfId="700" xr:uid="{71B882B6-3299-42BD-9049-AA94C896B2AB}"/>
    <cellStyle name="20% - Accent6 5 8" xfId="701" xr:uid="{71D7C97A-2A8E-44AA-8793-A84F35B28875}"/>
    <cellStyle name="20% - Accent6 5 9" xfId="702" xr:uid="{3DCC19F4-94C0-4DF2-B0DA-64943B54E72F}"/>
    <cellStyle name="20% - Accent6 6 2" xfId="703" xr:uid="{E01A531A-B847-44A0-A301-EA6813AC0397}"/>
    <cellStyle name="20% - Accent6 7 2" xfId="704" xr:uid="{DA29E61A-8BFF-406F-B2E9-4CD9BD209F1C}"/>
    <cellStyle name="20% - Accent6 8" xfId="705" xr:uid="{B3A94D0F-1656-4BBD-88B2-C1B9D1156DC4}"/>
    <cellStyle name="20% - Accent6 9" xfId="706" xr:uid="{E53B5C25-C926-4DF3-AFA5-6559B1C2AC6C}"/>
    <cellStyle name="40% - Accent1" xfId="28" builtinId="31" customBuiltin="1"/>
    <cellStyle name="40% - Accent1 10" xfId="707" xr:uid="{2BC5131D-EB17-4D31-9C2E-3C0A2F3929E0}"/>
    <cellStyle name="40% - Accent1 11" xfId="708" xr:uid="{27FD0350-5E7D-4983-A109-902F887D3B75}"/>
    <cellStyle name="40% - Accent1 12" xfId="709" xr:uid="{51D15500-AF7A-4672-92B1-EFAC339B8EB9}"/>
    <cellStyle name="40% - Accent1 13" xfId="710" xr:uid="{DC533DA2-3371-41C6-ABB2-1EB41FA83A7D}"/>
    <cellStyle name="40% - Accent1 14" xfId="711" xr:uid="{B6481A91-0A4E-4C50-9FA7-9BD815633F12}"/>
    <cellStyle name="40% - Accent1 2 10" xfId="712" xr:uid="{6E954E3F-FC54-4C17-BFA5-A2087C989FD9}"/>
    <cellStyle name="40% - Accent1 2 11" xfId="713" xr:uid="{78B69412-F479-4BA6-B4AA-92E70ADA3186}"/>
    <cellStyle name="40% - Accent1 2 12" xfId="714" xr:uid="{6230321D-4FED-4FD4-8608-359CBD920C28}"/>
    <cellStyle name="40% - Accent1 2 13" xfId="715" xr:uid="{503A0341-3182-4716-B0D9-91CFE5B5CC8A}"/>
    <cellStyle name="40% - Accent1 2 13 10" xfId="716" xr:uid="{BAF05DDB-5B0D-442A-9009-071347DB67A5}"/>
    <cellStyle name="40% - Accent1 2 13 11" xfId="717" xr:uid="{BC3D69DA-5068-49B4-ADF0-47BF1DA913E9}"/>
    <cellStyle name="40% - Accent1 2 13 12" xfId="718" xr:uid="{B88D97C1-699B-4A3E-80D7-B6479D29D8D1}"/>
    <cellStyle name="40% - Accent1 2 13 13" xfId="719" xr:uid="{4B5045EE-A506-408B-8861-63BC1286D55D}"/>
    <cellStyle name="40% - Accent1 2 13 14" xfId="720" xr:uid="{CD6FDF5F-DB86-4873-925A-9ACD2C8D1AE0}"/>
    <cellStyle name="40% - Accent1 2 13 15" xfId="721" xr:uid="{882C9DFE-FC36-4FFE-9591-CEAE84F6835E}"/>
    <cellStyle name="40% - Accent1 2 13 16" xfId="722" xr:uid="{6076EA84-4384-466F-B5CF-3B29BA1D5020}"/>
    <cellStyle name="40% - Accent1 2 13 17" xfId="723" xr:uid="{FAFA4F19-5B2A-4513-BB94-92E83CF453E5}"/>
    <cellStyle name="40% - Accent1 2 13 18" xfId="724" xr:uid="{D6405225-45F2-4977-8A3D-560E72800C66}"/>
    <cellStyle name="40% - Accent1 2 13 19" xfId="725" xr:uid="{7EC8D6DE-44A4-488E-9A61-D1F65F5153B0}"/>
    <cellStyle name="40% - Accent1 2 13 2" xfId="726" xr:uid="{EB3C439C-CCAE-4ED3-AF9C-4C2FD1322CAF}"/>
    <cellStyle name="40% - Accent1 2 13 20" xfId="727" xr:uid="{FA57887F-4407-4D93-BF76-8C760D2709E4}"/>
    <cellStyle name="40% - Accent1 2 13 21" xfId="728" xr:uid="{5B30BE85-1112-43D2-AEB3-AF479CF5F4B2}"/>
    <cellStyle name="40% - Accent1 2 13 22" xfId="729" xr:uid="{9E86F012-0B50-46AA-B196-73B823E29D2F}"/>
    <cellStyle name="40% - Accent1 2 13 23" xfId="730" xr:uid="{4098F517-5B50-4D03-91EC-602044320195}"/>
    <cellStyle name="40% - Accent1 2 13 24" xfId="731" xr:uid="{1B09FB65-30F1-4116-A792-C1348CD66A1A}"/>
    <cellStyle name="40% - Accent1 2 13 25" xfId="732" xr:uid="{85BDE363-AE21-4093-96C5-45AFC47B8317}"/>
    <cellStyle name="40% - Accent1 2 13 26" xfId="733" xr:uid="{CDE37C54-3C61-452C-8416-FAC5475D9B73}"/>
    <cellStyle name="40% - Accent1 2 13 27" xfId="734" xr:uid="{CF42B345-A094-4A1B-9A03-A95914300598}"/>
    <cellStyle name="40% - Accent1 2 13 28" xfId="735" xr:uid="{F8C72754-B6B6-4664-9794-652DEF6A2F95}"/>
    <cellStyle name="40% - Accent1 2 13 29" xfId="736" xr:uid="{0BB15FF7-457B-4E2E-9EF7-4671EC3D3248}"/>
    <cellStyle name="40% - Accent1 2 13 3" xfId="737" xr:uid="{741D245F-AC07-4E15-B298-D853EEF403E4}"/>
    <cellStyle name="40% - Accent1 2 13 30" xfId="738" xr:uid="{49E0C248-2F35-4307-A4B9-A22E48FDB136}"/>
    <cellStyle name="40% - Accent1 2 13 31" xfId="739" xr:uid="{52C949C2-38DC-46D6-8EE6-845D7AA43DA6}"/>
    <cellStyle name="40% - Accent1 2 13 32" xfId="740" xr:uid="{3FD93D78-FA0F-460A-BA7E-BB0DC9955B8A}"/>
    <cellStyle name="40% - Accent1 2 13 33" xfId="741" xr:uid="{8D5BAADA-E21E-42C3-B54C-AECAC5749F08}"/>
    <cellStyle name="40% - Accent1 2 13 34" xfId="742" xr:uid="{CED9954F-F0CB-4945-9589-46243565D58B}"/>
    <cellStyle name="40% - Accent1 2 13 35" xfId="743" xr:uid="{7D8CD5EC-8A89-4465-85D2-373FE7BBCD56}"/>
    <cellStyle name="40% - Accent1 2 13 36" xfId="744" xr:uid="{D144D15F-2265-4056-9936-253537BAE541}"/>
    <cellStyle name="40% - Accent1 2 13 37" xfId="745" xr:uid="{3D6FB57D-1FF7-42BC-9491-7BE03542F962}"/>
    <cellStyle name="40% - Accent1 2 13 38" xfId="746" xr:uid="{12CEA653-256B-4A54-96DD-391384E54E18}"/>
    <cellStyle name="40% - Accent1 2 13 39" xfId="747" xr:uid="{B58DDD5B-CE7E-4A90-8ACC-66CD1D8175E4}"/>
    <cellStyle name="40% - Accent1 2 13 4" xfId="748" xr:uid="{0063DF32-EF63-4C4D-9EA8-8E78C34224DA}"/>
    <cellStyle name="40% - Accent1 2 13 40" xfId="749" xr:uid="{4506372D-FE54-482E-929A-5A0694BF4A77}"/>
    <cellStyle name="40% - Accent1 2 13 41" xfId="750" xr:uid="{D8698D45-3DCD-4613-B6EB-BD7EBA882111}"/>
    <cellStyle name="40% - Accent1 2 13 42" xfId="751" xr:uid="{E2319942-67E4-45A1-97C9-06F1E31D5437}"/>
    <cellStyle name="40% - Accent1 2 13 43" xfId="752" xr:uid="{F29382E5-0CFF-4F93-9A23-3D1249DEBDC3}"/>
    <cellStyle name="40% - Accent1 2 13 44" xfId="753" xr:uid="{9BCDE99F-9C3E-4B19-8D12-96A1C2CE09FE}"/>
    <cellStyle name="40% - Accent1 2 13 45" xfId="754" xr:uid="{82F3AFCB-7205-4C31-86ED-E50547E9C4DC}"/>
    <cellStyle name="40% - Accent1 2 13 46" xfId="755" xr:uid="{14A8AACF-DE9B-4E8E-AD6E-F2161B355717}"/>
    <cellStyle name="40% - Accent1 2 13 47" xfId="756" xr:uid="{B2D7F581-E5F9-4EFE-A548-526867BC7439}"/>
    <cellStyle name="40% - Accent1 2 13 5" xfId="757" xr:uid="{CDF54CAD-BCD2-4316-B9DF-0039ACB3A865}"/>
    <cellStyle name="40% - Accent1 2 13 6" xfId="758" xr:uid="{BFE6EF0A-C003-4C6D-843F-12D00BEB4B1A}"/>
    <cellStyle name="40% - Accent1 2 13 7" xfId="759" xr:uid="{28936684-1400-4716-8844-88E2581BCF40}"/>
    <cellStyle name="40% - Accent1 2 13 8" xfId="760" xr:uid="{4F35B98B-C4DD-4E67-88B0-6C20F2B7F034}"/>
    <cellStyle name="40% - Accent1 2 13 9" xfId="761" xr:uid="{5EB060F3-FE1F-4DCE-ACF3-8210F70ED793}"/>
    <cellStyle name="40% - Accent1 2 2" xfId="762" xr:uid="{8AFCFB07-350C-420C-AD9D-8B89AF3862CE}"/>
    <cellStyle name="40% - Accent1 2 2 10" xfId="763" xr:uid="{DF7323C3-A39E-4819-9EF8-A78D863A1598}"/>
    <cellStyle name="40% - Accent1 2 2 2" xfId="764" xr:uid="{6136C400-854B-48AD-BDF0-04CE7034E070}"/>
    <cellStyle name="40% - Accent1 2 2 2 2" xfId="765" xr:uid="{C0B9AFB8-8EF8-4949-A67B-C07BEF5E5108}"/>
    <cellStyle name="40% - Accent1 2 2 3" xfId="766" xr:uid="{66CEC626-4A16-4021-B6D7-83E50E1996DD}"/>
    <cellStyle name="40% - Accent1 2 2 4" xfId="767" xr:uid="{9B1B9200-7829-45BC-90CC-26F016766EEB}"/>
    <cellStyle name="40% - Accent1 2 2 5" xfId="768" xr:uid="{E3153736-E38E-43FC-A766-5773F582B159}"/>
    <cellStyle name="40% - Accent1 2 2 6" xfId="769" xr:uid="{BA16C480-DA54-4AF4-996B-3BB510DAAF13}"/>
    <cellStyle name="40% - Accent1 2 2 7" xfId="770" xr:uid="{CFBAC9FA-D422-4B9A-BB82-F203CA226BF2}"/>
    <cellStyle name="40% - Accent1 2 2 8" xfId="771" xr:uid="{72C43BA2-9A65-4383-891B-85E4704822EA}"/>
    <cellStyle name="40% - Accent1 2 2 9" xfId="772" xr:uid="{655DA6C0-E7D4-42A3-BF91-04C1BC48A578}"/>
    <cellStyle name="40% - Accent1 2 3" xfId="773" xr:uid="{57119DA5-AA8D-4630-8967-CD8596DBB28E}"/>
    <cellStyle name="40% - Accent1 2 3 2" xfId="774" xr:uid="{BC5CB9DF-C9E6-4DB5-A848-02F575197214}"/>
    <cellStyle name="40% - Accent1 2 4" xfId="775" xr:uid="{D76411CA-BFD4-489A-9DCF-971BE69F8199}"/>
    <cellStyle name="40% - Accent1 2 4 2" xfId="776" xr:uid="{D14B6D4A-4ABF-4391-8D14-B13D9D47A2DD}"/>
    <cellStyle name="40% - Accent1 2 5" xfId="777" xr:uid="{E271B674-2FD3-422C-810C-115AA1C0D824}"/>
    <cellStyle name="40% - Accent1 2 6" xfId="778" xr:uid="{D47FA87B-2FDE-4FFF-A177-0C6A194C4D1F}"/>
    <cellStyle name="40% - Accent1 2 7" xfId="779" xr:uid="{3D93B220-148D-4536-B72D-B88D4BA54EA8}"/>
    <cellStyle name="40% - Accent1 2 8" xfId="780" xr:uid="{821A1094-05EA-42EE-8C88-B6B1D4E2959B}"/>
    <cellStyle name="40% - Accent1 2 9" xfId="781" xr:uid="{6ED0C3BA-7DA0-46FF-84E3-430037E9F6CE}"/>
    <cellStyle name="40% - Accent1 3" xfId="782" xr:uid="{CC3B2C61-1B5C-4FB6-8519-D485B09F7C83}"/>
    <cellStyle name="40% - Accent1 3 10" xfId="783" xr:uid="{3386782E-F5A8-464B-98A8-7B674FCC7F1B}"/>
    <cellStyle name="40% - Accent1 3 2" xfId="784" xr:uid="{9E282D18-F7DE-45EB-ABCB-971DDD7FA7D9}"/>
    <cellStyle name="40% - Accent1 3 3" xfId="785" xr:uid="{867697D8-34DE-41B6-8DD8-119FA061CDCB}"/>
    <cellStyle name="40% - Accent1 3 4" xfId="786" xr:uid="{B16C7CAE-CFDA-4DB4-84C2-25F005D58B1C}"/>
    <cellStyle name="40% - Accent1 3 5" xfId="787" xr:uid="{D85E7CEA-5680-4F24-9A67-4273D6AB199B}"/>
    <cellStyle name="40% - Accent1 3 6" xfId="788" xr:uid="{91139BB9-BB04-47D4-BD5D-AF3C7FC870B1}"/>
    <cellStyle name="40% - Accent1 3 7" xfId="789" xr:uid="{072968DC-AF37-4091-A29D-8F04270AF436}"/>
    <cellStyle name="40% - Accent1 3 8" xfId="790" xr:uid="{1FD06B0D-436F-4314-8C52-204D5F7A1BFF}"/>
    <cellStyle name="40% - Accent1 3 9" xfId="791" xr:uid="{B9BB0FA9-AE6F-44C3-B16D-710ED26DFE9E}"/>
    <cellStyle name="40% - Accent1 4" xfId="792" xr:uid="{82E8151C-B59D-4C8B-8800-3174010B154D}"/>
    <cellStyle name="40% - Accent1 4 10" xfId="793" xr:uid="{2D5A7A82-AC44-4CEC-BE31-E341A92DE31B}"/>
    <cellStyle name="40% - Accent1 4 2" xfId="794" xr:uid="{05001883-692B-4D0E-88E6-6CA2D21DA0F0}"/>
    <cellStyle name="40% - Accent1 4 3" xfId="795" xr:uid="{318ACAF5-9A33-44A2-8915-EB3EF7A841DD}"/>
    <cellStyle name="40% - Accent1 4 4" xfId="796" xr:uid="{196D8C9E-7988-46D8-B003-8517E586CAB9}"/>
    <cellStyle name="40% - Accent1 4 5" xfId="797" xr:uid="{078989E9-39E7-4240-9534-B02B1E8314A5}"/>
    <cellStyle name="40% - Accent1 4 6" xfId="798" xr:uid="{82736835-5E8D-4915-A3C3-9091EB4FAAFE}"/>
    <cellStyle name="40% - Accent1 4 7" xfId="799" xr:uid="{0C217806-8900-494C-B8B0-2977117D7E59}"/>
    <cellStyle name="40% - Accent1 4 8" xfId="800" xr:uid="{88AE111F-A07C-4DF6-BBE9-A4C491FE2949}"/>
    <cellStyle name="40% - Accent1 4 9" xfId="801" xr:uid="{4DF78558-224F-4E99-926E-EE95E7A21B28}"/>
    <cellStyle name="40% - Accent1 5" xfId="802" xr:uid="{E87BB482-0315-4EA9-8289-0094E501ACC5}"/>
    <cellStyle name="40% - Accent1 5 10" xfId="803" xr:uid="{A1D69266-3A1A-4887-919B-DF0265307DF6}"/>
    <cellStyle name="40% - Accent1 5 2" xfId="804" xr:uid="{1414DAE1-BA1B-45C9-B657-3E6358681BD7}"/>
    <cellStyle name="40% - Accent1 5 3" xfId="805" xr:uid="{8E1BE6E9-2F24-4F26-A79F-6BFE383DAE1A}"/>
    <cellStyle name="40% - Accent1 5 4" xfId="806" xr:uid="{0A5F4557-CCA0-45DC-9BBE-E99B75927730}"/>
    <cellStyle name="40% - Accent1 5 5" xfId="807" xr:uid="{E80F7086-37D0-4619-8FFA-7A73BA7E6B32}"/>
    <cellStyle name="40% - Accent1 5 6" xfId="808" xr:uid="{6EB0E556-9EED-4C1D-9E10-AF3FA1C2622D}"/>
    <cellStyle name="40% - Accent1 5 7" xfId="809" xr:uid="{38E569DB-C480-4B14-8F7C-F3529296519B}"/>
    <cellStyle name="40% - Accent1 5 8" xfId="810" xr:uid="{8AD90473-FB11-43FC-96FB-4D191624AB69}"/>
    <cellStyle name="40% - Accent1 5 9" xfId="811" xr:uid="{C4E7A0B1-BF3B-4DCF-A556-BF4052D784FC}"/>
    <cellStyle name="40% - Accent1 6 2" xfId="812" xr:uid="{B77DB39A-C043-4B02-8D6A-6B3D640622B5}"/>
    <cellStyle name="40% - Accent1 7 2" xfId="813" xr:uid="{50A25D6D-C8DC-45BC-98E7-E15C1A7B5987}"/>
    <cellStyle name="40% - Accent1 8" xfId="814" xr:uid="{9CDC5CE6-4B00-4082-8871-C110447F3048}"/>
    <cellStyle name="40% - Accent1 9" xfId="815" xr:uid="{5C95D1CD-3941-4860-B669-61627B393D29}"/>
    <cellStyle name="40% - Accent2" xfId="32" builtinId="35" customBuiltin="1"/>
    <cellStyle name="40% - Accent2 10" xfId="816" xr:uid="{64BE92D1-4F48-4A49-90A0-D3C61CA24FA6}"/>
    <cellStyle name="40% - Accent2 11" xfId="817" xr:uid="{44FFC1A2-AC36-421B-9627-7D169D9E5548}"/>
    <cellStyle name="40% - Accent2 12" xfId="818" xr:uid="{74A4D3AF-2204-4D6E-ADA5-62999BCD18EC}"/>
    <cellStyle name="40% - Accent2 13" xfId="819" xr:uid="{DE63E9BB-A48B-401B-921F-80B8DCA596A2}"/>
    <cellStyle name="40% - Accent2 14" xfId="820" xr:uid="{49E9B50E-879D-4C9C-B0D4-805DAF6462B9}"/>
    <cellStyle name="40% - Accent2 2 10" xfId="821" xr:uid="{48113EBA-E5F6-42E4-9AF8-7002CF17DA4F}"/>
    <cellStyle name="40% - Accent2 2 11" xfId="822" xr:uid="{38BF27FE-4E10-465C-A4F0-C5CB0DC735DC}"/>
    <cellStyle name="40% - Accent2 2 12" xfId="823" xr:uid="{9E16A4A2-7FDD-4F9E-99B1-B79E33C736E8}"/>
    <cellStyle name="40% - Accent2 2 13" xfId="824" xr:uid="{D528C2B7-68C5-4508-A21D-512A311D7243}"/>
    <cellStyle name="40% - Accent2 2 13 10" xfId="825" xr:uid="{F646B4AA-8035-4105-AE75-BF8226E3697F}"/>
    <cellStyle name="40% - Accent2 2 13 11" xfId="826" xr:uid="{A2A185C2-8200-4A02-907E-18E5DBC7B103}"/>
    <cellStyle name="40% - Accent2 2 13 12" xfId="827" xr:uid="{38638B43-1A49-4A0E-99BF-1C83F38F0ACB}"/>
    <cellStyle name="40% - Accent2 2 13 13" xfId="828" xr:uid="{D56E6904-5F80-4D8C-9794-C3CC902063C4}"/>
    <cellStyle name="40% - Accent2 2 13 14" xfId="829" xr:uid="{8971D845-DE62-469F-9D12-9C54DB7602F4}"/>
    <cellStyle name="40% - Accent2 2 13 15" xfId="830" xr:uid="{9DC55FBF-3016-4D92-B1C9-E020CB38F105}"/>
    <cellStyle name="40% - Accent2 2 13 16" xfId="831" xr:uid="{FEF169A4-E904-4C7E-B71B-483EC4733C5F}"/>
    <cellStyle name="40% - Accent2 2 13 17" xfId="832" xr:uid="{9F0BE78B-4928-4F49-A0E8-3A1054166AFA}"/>
    <cellStyle name="40% - Accent2 2 13 18" xfId="833" xr:uid="{8E62CB8A-8B93-4478-A0B1-5577089D521F}"/>
    <cellStyle name="40% - Accent2 2 13 19" xfId="834" xr:uid="{F79CFBA1-CC09-4CB5-A384-DC97F4337DF3}"/>
    <cellStyle name="40% - Accent2 2 13 2" xfId="835" xr:uid="{3EEFDBF0-E0C5-4EDB-A912-6B921EA5D02E}"/>
    <cellStyle name="40% - Accent2 2 13 20" xfId="836" xr:uid="{9F4DF750-3B34-4E6E-82AC-A9557164863D}"/>
    <cellStyle name="40% - Accent2 2 13 21" xfId="837" xr:uid="{55FE2EDF-5D58-4354-8E5C-FD5A3D3D9541}"/>
    <cellStyle name="40% - Accent2 2 13 22" xfId="838" xr:uid="{2E5EF18E-8170-418B-834C-1A263D15D34B}"/>
    <cellStyle name="40% - Accent2 2 13 23" xfId="839" xr:uid="{6B26C485-F6B6-4133-85CD-B5D9B44E83D8}"/>
    <cellStyle name="40% - Accent2 2 13 24" xfId="840" xr:uid="{9B612AE2-863D-43B2-AAD6-0B4972FE8CC5}"/>
    <cellStyle name="40% - Accent2 2 13 25" xfId="841" xr:uid="{C4A6DCDD-0063-42C6-87F9-C0C1479FDE5E}"/>
    <cellStyle name="40% - Accent2 2 13 26" xfId="842" xr:uid="{16C67517-EA0E-411E-BAB4-F7BDFB4457CB}"/>
    <cellStyle name="40% - Accent2 2 13 27" xfId="843" xr:uid="{20163532-8B3A-4F5A-AC83-BC9C7E8FA902}"/>
    <cellStyle name="40% - Accent2 2 13 28" xfId="844" xr:uid="{A4D93200-A98A-4CF8-8979-9DC013C67ED0}"/>
    <cellStyle name="40% - Accent2 2 13 29" xfId="845" xr:uid="{1F66C60B-A2C3-432F-B747-D09E0071963A}"/>
    <cellStyle name="40% - Accent2 2 13 3" xfId="846" xr:uid="{30642A52-8D9A-429A-959B-4C995CB42A0B}"/>
    <cellStyle name="40% - Accent2 2 13 30" xfId="847" xr:uid="{4FD3801C-288D-48FB-A1D2-22CA776F378D}"/>
    <cellStyle name="40% - Accent2 2 13 31" xfId="848" xr:uid="{28FE0A72-D8A5-4846-935D-BAA7106FEBA6}"/>
    <cellStyle name="40% - Accent2 2 13 32" xfId="849" xr:uid="{8866F9FB-E4D0-4A39-988D-EA8D84F7AEE4}"/>
    <cellStyle name="40% - Accent2 2 13 33" xfId="850" xr:uid="{C2478946-DE0C-40F9-88E3-D28840D53442}"/>
    <cellStyle name="40% - Accent2 2 13 34" xfId="851" xr:uid="{41C25FB0-E20E-48D7-B437-A9DE8BFA8E84}"/>
    <cellStyle name="40% - Accent2 2 13 35" xfId="852" xr:uid="{772ECCE7-0CB4-45CB-93AD-01E21A0B9278}"/>
    <cellStyle name="40% - Accent2 2 13 36" xfId="853" xr:uid="{0D3C9E44-7A46-4C24-B57C-C7187F2C6E49}"/>
    <cellStyle name="40% - Accent2 2 13 37" xfId="854" xr:uid="{87FC9562-4621-474F-BA04-0CFEC7373DAC}"/>
    <cellStyle name="40% - Accent2 2 13 38" xfId="855" xr:uid="{39DF4B14-6ABE-41FC-ACF5-D8CA7820D42C}"/>
    <cellStyle name="40% - Accent2 2 13 39" xfId="856" xr:uid="{ECE3EEB8-84C0-411E-A847-45C6CFBBAE01}"/>
    <cellStyle name="40% - Accent2 2 13 4" xfId="857" xr:uid="{2053E2E0-6DA8-4C53-8A9B-1A15E3236557}"/>
    <cellStyle name="40% - Accent2 2 13 40" xfId="858" xr:uid="{B391330D-D3DF-46CD-8D2D-6DCB9D6EAF2C}"/>
    <cellStyle name="40% - Accent2 2 13 41" xfId="859" xr:uid="{3E30EE86-060F-424F-8EDD-57E3799DA76B}"/>
    <cellStyle name="40% - Accent2 2 13 42" xfId="860" xr:uid="{52D27AA6-4828-4E50-9239-53999B5B372A}"/>
    <cellStyle name="40% - Accent2 2 13 43" xfId="861" xr:uid="{02CCC139-60F6-4282-95FE-D89DAA4F66E7}"/>
    <cellStyle name="40% - Accent2 2 13 44" xfId="862" xr:uid="{9AC0B30F-398C-4511-B6D3-1F79D148C071}"/>
    <cellStyle name="40% - Accent2 2 13 45" xfId="863" xr:uid="{F4FD7BBC-F5A6-4A70-8B28-370607E9DC0F}"/>
    <cellStyle name="40% - Accent2 2 13 46" xfId="864" xr:uid="{6FEA464C-A98A-4615-A3DB-F56EECF46201}"/>
    <cellStyle name="40% - Accent2 2 13 47" xfId="865" xr:uid="{0AAB4293-01F2-4FB3-A4AA-82415E1D39B8}"/>
    <cellStyle name="40% - Accent2 2 13 5" xfId="866" xr:uid="{183EF14D-7DA4-4FF7-96EA-9351002A1657}"/>
    <cellStyle name="40% - Accent2 2 13 6" xfId="867" xr:uid="{5C6D928F-7B64-4412-A98F-48844C250E52}"/>
    <cellStyle name="40% - Accent2 2 13 7" xfId="868" xr:uid="{B9A848C5-8412-4EB4-BED1-A7EFCB0C3730}"/>
    <cellStyle name="40% - Accent2 2 13 8" xfId="869" xr:uid="{E9D9FE9D-B1BC-40FF-801B-806F54F11FA9}"/>
    <cellStyle name="40% - Accent2 2 13 9" xfId="870" xr:uid="{53AFF5AD-41EA-4D7E-AA5A-B06136E9602D}"/>
    <cellStyle name="40% - Accent2 2 2" xfId="871" xr:uid="{D60D1993-B7D5-4266-BF10-1FF965D1C0D9}"/>
    <cellStyle name="40% - Accent2 2 2 10" xfId="872" xr:uid="{620D7569-1532-407D-A181-55378DF64E7F}"/>
    <cellStyle name="40% - Accent2 2 2 2" xfId="873" xr:uid="{8153219E-A27B-4B04-B15E-48379A34CB76}"/>
    <cellStyle name="40% - Accent2 2 2 2 2" xfId="874" xr:uid="{305955BD-4F33-4DEE-A801-AB4A0DA02EBB}"/>
    <cellStyle name="40% - Accent2 2 2 3" xfId="875" xr:uid="{9FDD97C1-7973-466A-B03A-1231F4C99F27}"/>
    <cellStyle name="40% - Accent2 2 2 4" xfId="876" xr:uid="{4B7D813E-90C4-4D1A-BAC0-D146F7A93DF6}"/>
    <cellStyle name="40% - Accent2 2 2 5" xfId="877" xr:uid="{0B3D4E3C-E4BA-49DD-BBF8-AB3DE19B13A1}"/>
    <cellStyle name="40% - Accent2 2 2 6" xfId="878" xr:uid="{F957B4D7-4194-4E4A-B8C1-B89E8E0F87C9}"/>
    <cellStyle name="40% - Accent2 2 2 7" xfId="879" xr:uid="{1F0FE96F-E81D-4843-9346-A3F6B4FD6F53}"/>
    <cellStyle name="40% - Accent2 2 2 8" xfId="880" xr:uid="{D1334E26-043B-4256-84EF-77D47131DBDB}"/>
    <cellStyle name="40% - Accent2 2 2 9" xfId="881" xr:uid="{80611264-3A04-47F7-9EB7-E02851E1C269}"/>
    <cellStyle name="40% - Accent2 2 3" xfId="882" xr:uid="{33BAE246-260A-4E02-B8F7-B7E0E15BCEB8}"/>
    <cellStyle name="40% - Accent2 2 3 2" xfId="883" xr:uid="{E9B4B08F-CE32-4F1B-90D2-194907220D66}"/>
    <cellStyle name="40% - Accent2 2 4" xfId="884" xr:uid="{AF14F48A-4B3E-4D9C-8074-095C14208461}"/>
    <cellStyle name="40% - Accent2 2 4 2" xfId="885" xr:uid="{2162A293-3A74-4307-868C-CCF5450CB3D0}"/>
    <cellStyle name="40% - Accent2 2 5" xfId="886" xr:uid="{36EDAC3C-FBBC-4EFB-A8D2-EDE7F21CD903}"/>
    <cellStyle name="40% - Accent2 2 6" xfId="887" xr:uid="{1102E3DC-547A-46C4-B72F-9070841C61E1}"/>
    <cellStyle name="40% - Accent2 2 7" xfId="888" xr:uid="{548263F7-3BA6-4255-A80E-A14E18D04044}"/>
    <cellStyle name="40% - Accent2 2 8" xfId="889" xr:uid="{8E47A1F4-30AA-4AFD-8F48-D5055805F0B8}"/>
    <cellStyle name="40% - Accent2 2 9" xfId="890" xr:uid="{5E660B38-017A-47C5-B1D5-42B3CA1D1B8D}"/>
    <cellStyle name="40% - Accent2 3" xfId="891" xr:uid="{29202C23-E83B-452D-92C0-020C53E98DC5}"/>
    <cellStyle name="40% - Accent2 3 10" xfId="892" xr:uid="{D9892A1C-AE0F-4CE6-A261-01EF5BC8AB2F}"/>
    <cellStyle name="40% - Accent2 3 2" xfId="893" xr:uid="{20FA9BEB-92BB-4133-BE3B-F3653AC47232}"/>
    <cellStyle name="40% - Accent2 3 3" xfId="894" xr:uid="{9AD967DD-24B6-469B-81ED-1E3EAB7253C4}"/>
    <cellStyle name="40% - Accent2 3 4" xfId="895" xr:uid="{9CCE4D4E-E72A-4AB1-9BC7-F491AA3437D3}"/>
    <cellStyle name="40% - Accent2 3 5" xfId="896" xr:uid="{220F5F84-DF16-4941-B682-2A6A8F006D81}"/>
    <cellStyle name="40% - Accent2 3 6" xfId="897" xr:uid="{EE97DED8-9C33-44F7-A003-41EA6C3B2FD0}"/>
    <cellStyle name="40% - Accent2 3 7" xfId="898" xr:uid="{1AF524F7-7A6A-4712-8AA8-8E7A5A7110AE}"/>
    <cellStyle name="40% - Accent2 3 8" xfId="899" xr:uid="{0C9D1996-4AAF-4993-A0B8-50537CE3E179}"/>
    <cellStyle name="40% - Accent2 3 9" xfId="900" xr:uid="{46FFEDA5-0D6D-4758-9DD1-B2838B4A0B9E}"/>
    <cellStyle name="40% - Accent2 4" xfId="901" xr:uid="{A65F599C-6310-4F09-9EA3-1AFF5E76EB17}"/>
    <cellStyle name="40% - Accent2 4 10" xfId="902" xr:uid="{C0621589-2670-4874-8DCF-E82F752B1B80}"/>
    <cellStyle name="40% - Accent2 4 2" xfId="903" xr:uid="{2736B6E0-0CE7-4A3D-9274-B8535EC73B27}"/>
    <cellStyle name="40% - Accent2 4 3" xfId="904" xr:uid="{B85D7FB1-D882-4AD2-ACD7-359196D25A0D}"/>
    <cellStyle name="40% - Accent2 4 4" xfId="905" xr:uid="{C8841AD5-D8E1-494F-B0B2-5C310D3C4C07}"/>
    <cellStyle name="40% - Accent2 4 5" xfId="906" xr:uid="{754E4E3D-21C0-4CE1-9B47-E40DB5A75F3D}"/>
    <cellStyle name="40% - Accent2 4 6" xfId="907" xr:uid="{8074B03E-8FB2-4940-A539-73D976FE4917}"/>
    <cellStyle name="40% - Accent2 4 7" xfId="908" xr:uid="{FE7135B1-E477-4662-838D-19CF7176060C}"/>
    <cellStyle name="40% - Accent2 4 8" xfId="909" xr:uid="{565F518D-4F2B-407D-A556-F6E9C4E728CA}"/>
    <cellStyle name="40% - Accent2 4 9" xfId="910" xr:uid="{29E75F00-F125-4CE7-9C6F-A488CAAD9B6D}"/>
    <cellStyle name="40% - Accent2 5" xfId="911" xr:uid="{DFF30266-49CE-4939-86A1-EB7C762732ED}"/>
    <cellStyle name="40% - Accent2 5 10" xfId="912" xr:uid="{1EF17D3D-6E95-44C1-A254-E6AB9B0F64C1}"/>
    <cellStyle name="40% - Accent2 5 2" xfId="913" xr:uid="{538AF371-0181-444C-A12F-3BE85E23EE35}"/>
    <cellStyle name="40% - Accent2 5 3" xfId="914" xr:uid="{9C0821FD-2872-456E-8BDD-ED9448F58577}"/>
    <cellStyle name="40% - Accent2 5 4" xfId="915" xr:uid="{3C84591E-4AC7-43DE-8956-B589EB1E6D68}"/>
    <cellStyle name="40% - Accent2 5 5" xfId="916" xr:uid="{2A14DEDF-48BB-4747-A6BA-2F42C379C2A1}"/>
    <cellStyle name="40% - Accent2 5 6" xfId="917" xr:uid="{2C01283E-F27F-48A4-B927-603CAADD606D}"/>
    <cellStyle name="40% - Accent2 5 7" xfId="918" xr:uid="{C767C1DF-D8C5-46C8-81F3-1274CDC2811F}"/>
    <cellStyle name="40% - Accent2 5 8" xfId="919" xr:uid="{0C5FC8AD-094F-4397-BABA-779AC851B0D7}"/>
    <cellStyle name="40% - Accent2 5 9" xfId="920" xr:uid="{DC0160F0-3B72-480D-B510-6E578BD062C1}"/>
    <cellStyle name="40% - Accent2 6 2" xfId="921" xr:uid="{58961831-FF4D-4202-A0B0-829BF548622C}"/>
    <cellStyle name="40% - Accent2 7 2" xfId="922" xr:uid="{4605D8B5-E86C-4ADC-B20C-209300AD0D53}"/>
    <cellStyle name="40% - Accent2 8" xfId="923" xr:uid="{729C28FD-EC87-4A61-9D12-1B40E70AA21C}"/>
    <cellStyle name="40% - Accent2 9" xfId="924" xr:uid="{AFAB5DA0-72BF-4F30-BEC9-3DF65E1161D0}"/>
    <cellStyle name="40% - Accent3" xfId="36" builtinId="39" customBuiltin="1"/>
    <cellStyle name="40% - Accent3 10" xfId="925" xr:uid="{9D588A2B-9991-48F4-9C0B-0D087896A1AC}"/>
    <cellStyle name="40% - Accent3 11" xfId="926" xr:uid="{952A4E22-1C25-480C-96E4-6602F17CEB2E}"/>
    <cellStyle name="40% - Accent3 12" xfId="927" xr:uid="{D0D65704-25FC-4399-A6E9-E05540FE40F0}"/>
    <cellStyle name="40% - Accent3 13" xfId="928" xr:uid="{6E0F909C-7933-4789-9851-E96BAF73D390}"/>
    <cellStyle name="40% - Accent3 14" xfId="929" xr:uid="{B6FB1D07-84EE-4B70-B560-CC771F85CEF1}"/>
    <cellStyle name="40% - Accent3 2 10" xfId="930" xr:uid="{6CD610EE-7286-468A-9484-89AA0A349FE8}"/>
    <cellStyle name="40% - Accent3 2 11" xfId="931" xr:uid="{76CAEB24-AE93-4639-86FF-21A7C051C7A2}"/>
    <cellStyle name="40% - Accent3 2 12" xfId="932" xr:uid="{574ADBED-606F-47A2-A906-7F65664816C4}"/>
    <cellStyle name="40% - Accent3 2 13" xfId="933" xr:uid="{C51E0050-0B05-444E-B776-49D33239D2D9}"/>
    <cellStyle name="40% - Accent3 2 13 10" xfId="934" xr:uid="{F3652431-9866-4A61-81C6-FBFC50198B25}"/>
    <cellStyle name="40% - Accent3 2 13 11" xfId="935" xr:uid="{82050A26-15AE-4234-848B-867322F5D036}"/>
    <cellStyle name="40% - Accent3 2 13 12" xfId="936" xr:uid="{879F6CA4-C521-430F-B892-A348FA080E57}"/>
    <cellStyle name="40% - Accent3 2 13 13" xfId="937" xr:uid="{605B7B31-1C36-4B2C-9EFD-070726021B01}"/>
    <cellStyle name="40% - Accent3 2 13 14" xfId="938" xr:uid="{5E9F62A8-2E70-4385-A80A-88908FC6B6C0}"/>
    <cellStyle name="40% - Accent3 2 13 15" xfId="939" xr:uid="{757E1952-711F-451F-9463-43BBD7238E43}"/>
    <cellStyle name="40% - Accent3 2 13 16" xfId="940" xr:uid="{2BE47A12-7CF8-4DD2-B130-B3F2BA464A55}"/>
    <cellStyle name="40% - Accent3 2 13 17" xfId="941" xr:uid="{3CF831C7-19A0-41EE-AB65-50E92FE40B14}"/>
    <cellStyle name="40% - Accent3 2 13 18" xfId="942" xr:uid="{6F1CC3E0-5CE3-4E5D-8BA2-5EFCAB1AC9AF}"/>
    <cellStyle name="40% - Accent3 2 13 19" xfId="943" xr:uid="{887A5148-996F-4A8E-BAA2-5898F2A65EE3}"/>
    <cellStyle name="40% - Accent3 2 13 2" xfId="944" xr:uid="{BD1F16F7-9E35-4B90-B661-6F8F5A05F19A}"/>
    <cellStyle name="40% - Accent3 2 13 20" xfId="945" xr:uid="{A3875368-F255-4463-9C7A-108CB39F4A3A}"/>
    <cellStyle name="40% - Accent3 2 13 21" xfId="946" xr:uid="{03C3CA57-7E21-40F9-9E67-40B766ED7AD6}"/>
    <cellStyle name="40% - Accent3 2 13 22" xfId="947" xr:uid="{61F86646-15A7-4676-BC9B-C0F8764D5662}"/>
    <cellStyle name="40% - Accent3 2 13 23" xfId="948" xr:uid="{42A0A988-E96B-4CC3-80E5-8D4ACFE2D6AA}"/>
    <cellStyle name="40% - Accent3 2 13 24" xfId="949" xr:uid="{4FF832BB-2ED4-4CE5-93FE-5A12FDA91003}"/>
    <cellStyle name="40% - Accent3 2 13 25" xfId="950" xr:uid="{B59D3162-2B0C-4256-A80E-1A00385C099A}"/>
    <cellStyle name="40% - Accent3 2 13 26" xfId="951" xr:uid="{97924CA3-81B1-45A6-95FA-858626897A03}"/>
    <cellStyle name="40% - Accent3 2 13 27" xfId="952" xr:uid="{47251BC3-5B60-452D-898A-7E77DBDFB2D2}"/>
    <cellStyle name="40% - Accent3 2 13 28" xfId="953" xr:uid="{99A65FB8-52C8-40B0-90F9-9C5FF36A7ECF}"/>
    <cellStyle name="40% - Accent3 2 13 29" xfId="954" xr:uid="{365ACE57-12AF-4233-AA38-7EBCA7DF643A}"/>
    <cellStyle name="40% - Accent3 2 13 3" xfId="955" xr:uid="{FF030128-9E53-4DDD-9350-C95F3751E07D}"/>
    <cellStyle name="40% - Accent3 2 13 30" xfId="956" xr:uid="{BA9C0420-14E6-465C-92FD-B83FCBF28B7C}"/>
    <cellStyle name="40% - Accent3 2 13 31" xfId="957" xr:uid="{B61E9CB5-5315-4513-9549-4934E08F9313}"/>
    <cellStyle name="40% - Accent3 2 13 32" xfId="958" xr:uid="{58D079C5-26A1-4941-9845-5C6EEF909417}"/>
    <cellStyle name="40% - Accent3 2 13 33" xfId="959" xr:uid="{374AB76A-8CA2-4143-B604-27D90AFE16BE}"/>
    <cellStyle name="40% - Accent3 2 13 34" xfId="960" xr:uid="{24AD349B-3639-4D8A-8E97-6B52C36EF89E}"/>
    <cellStyle name="40% - Accent3 2 13 35" xfId="961" xr:uid="{67FEB5A8-7483-439E-AE4E-3E7F74F1BE91}"/>
    <cellStyle name="40% - Accent3 2 13 36" xfId="962" xr:uid="{5736C395-41D4-4CA1-87B2-9D9AC0D02688}"/>
    <cellStyle name="40% - Accent3 2 13 37" xfId="963" xr:uid="{3A137C4B-5D53-4D70-88B9-D5B6F171BDCC}"/>
    <cellStyle name="40% - Accent3 2 13 38" xfId="964" xr:uid="{0E881621-131D-4178-B76E-D5B5F6E483C1}"/>
    <cellStyle name="40% - Accent3 2 13 39" xfId="965" xr:uid="{68E6C5B3-1EE4-42FC-B11D-029EDDA94061}"/>
    <cellStyle name="40% - Accent3 2 13 4" xfId="966" xr:uid="{742908B0-8134-4E0D-9E32-D96F22527D40}"/>
    <cellStyle name="40% - Accent3 2 13 40" xfId="967" xr:uid="{67D1C917-771E-4448-AD1E-34BF7FA29BCF}"/>
    <cellStyle name="40% - Accent3 2 13 41" xfId="968" xr:uid="{53E2908E-ADA5-4ED6-B301-768142E598C0}"/>
    <cellStyle name="40% - Accent3 2 13 42" xfId="969" xr:uid="{97C3EDD7-1824-496B-BBDE-48CE4F77EC53}"/>
    <cellStyle name="40% - Accent3 2 13 43" xfId="970" xr:uid="{FDF4596E-9D1C-4F63-9FD1-073D9E51219B}"/>
    <cellStyle name="40% - Accent3 2 13 44" xfId="971" xr:uid="{C784E8AD-EB0C-4C9D-935C-DD8D5B70103D}"/>
    <cellStyle name="40% - Accent3 2 13 45" xfId="972" xr:uid="{19FA1377-7198-4670-9658-B7D6987BE4FE}"/>
    <cellStyle name="40% - Accent3 2 13 46" xfId="973" xr:uid="{433743E0-92C8-4051-85F4-8B0CB6C21C84}"/>
    <cellStyle name="40% - Accent3 2 13 47" xfId="974" xr:uid="{D73BEC75-DC14-4A59-8DAD-200A978AA655}"/>
    <cellStyle name="40% - Accent3 2 13 5" xfId="975" xr:uid="{938BE67A-F18F-426C-82FB-35C24FDA8A0D}"/>
    <cellStyle name="40% - Accent3 2 13 6" xfId="976" xr:uid="{A3D200E0-3C6D-4573-BEAB-86FE3114652A}"/>
    <cellStyle name="40% - Accent3 2 13 7" xfId="977" xr:uid="{1B2BF185-F5C6-4D37-99D9-DC10B4ADEC60}"/>
    <cellStyle name="40% - Accent3 2 13 8" xfId="978" xr:uid="{BEEF637F-A280-456C-A0F4-E581A843F708}"/>
    <cellStyle name="40% - Accent3 2 13 9" xfId="979" xr:uid="{FEFA8E21-47BA-467F-B204-00EB6C888717}"/>
    <cellStyle name="40% - Accent3 2 2" xfId="980" xr:uid="{DBAF72C8-3486-43F7-AE1E-E271F87CFC80}"/>
    <cellStyle name="40% - Accent3 2 2 10" xfId="981" xr:uid="{A67B9FBB-11C3-4364-830B-8DFA3B07329B}"/>
    <cellStyle name="40% - Accent3 2 2 2" xfId="982" xr:uid="{33D14537-D062-40BC-9232-A5E8358E1621}"/>
    <cellStyle name="40% - Accent3 2 2 2 2" xfId="983" xr:uid="{1135EF4C-2115-4A54-B72F-F9521577326C}"/>
    <cellStyle name="40% - Accent3 2 2 3" xfId="984" xr:uid="{95560C03-06BB-45CE-9EB3-BC23BE8D64D9}"/>
    <cellStyle name="40% - Accent3 2 2 4" xfId="985" xr:uid="{F864F222-1D15-47B9-A0B7-607D48E0CDCF}"/>
    <cellStyle name="40% - Accent3 2 2 5" xfId="986" xr:uid="{22B4A26D-CD79-43FB-9804-B8E4D21162CD}"/>
    <cellStyle name="40% - Accent3 2 2 6" xfId="987" xr:uid="{15555009-086A-452B-B942-60CEC1432872}"/>
    <cellStyle name="40% - Accent3 2 2 7" xfId="988" xr:uid="{DB5E905E-22FC-4E60-A23F-2CDA0C4DBF72}"/>
    <cellStyle name="40% - Accent3 2 2 8" xfId="989" xr:uid="{F0CE5A29-C1A4-45DB-981C-D9B2CBBD758A}"/>
    <cellStyle name="40% - Accent3 2 2 9" xfId="990" xr:uid="{797A66D5-64CA-456E-945A-94D6FE851F45}"/>
    <cellStyle name="40% - Accent3 2 3" xfId="991" xr:uid="{14DA7661-C1DF-4867-9DB9-409CDDC50B62}"/>
    <cellStyle name="40% - Accent3 2 3 2" xfId="992" xr:uid="{F5C8C59F-9FD2-491B-8147-0451B6101CF1}"/>
    <cellStyle name="40% - Accent3 2 4" xfId="993" xr:uid="{EE2E1BA5-85AA-4BF8-87F5-F64665F5BBA1}"/>
    <cellStyle name="40% - Accent3 2 4 2" xfId="994" xr:uid="{C84B99F6-E00A-419E-99C1-082C7EABC3D0}"/>
    <cellStyle name="40% - Accent3 2 5" xfId="995" xr:uid="{9584E0C4-FF3B-4380-B7B4-27C704124D72}"/>
    <cellStyle name="40% - Accent3 2 6" xfId="996" xr:uid="{18980ABE-E828-4A13-983E-323292DA33F8}"/>
    <cellStyle name="40% - Accent3 2 7" xfId="997" xr:uid="{A533B235-EC97-4E7D-B077-CA19616396CD}"/>
    <cellStyle name="40% - Accent3 2 8" xfId="998" xr:uid="{7F15B88E-9113-4E55-9E4C-C3147AACE251}"/>
    <cellStyle name="40% - Accent3 2 9" xfId="999" xr:uid="{2F0D157B-17AB-470B-8FB7-5E743BD3F4B0}"/>
    <cellStyle name="40% - Accent3 3" xfId="1000" xr:uid="{49D3CF92-A062-4C88-B58F-9FCE62053C33}"/>
    <cellStyle name="40% - Accent3 3 10" xfId="1001" xr:uid="{5A91AEE0-692D-4D52-AFBA-5E6C881B43AE}"/>
    <cellStyle name="40% - Accent3 3 2" xfId="1002" xr:uid="{E2D47AA5-A131-4A57-B451-234EF4ADBEF9}"/>
    <cellStyle name="40% - Accent3 3 3" xfId="1003" xr:uid="{84030700-7B71-498E-BF1D-2E6C4E527113}"/>
    <cellStyle name="40% - Accent3 3 4" xfId="1004" xr:uid="{AADB8042-F889-4A7D-88E9-3DE515EC8785}"/>
    <cellStyle name="40% - Accent3 3 5" xfId="1005" xr:uid="{64446544-CC1B-4BB5-866D-E976BC43440A}"/>
    <cellStyle name="40% - Accent3 3 6" xfId="1006" xr:uid="{AF2D45A1-44A8-43EE-A177-BC0354E3A0EB}"/>
    <cellStyle name="40% - Accent3 3 7" xfId="1007" xr:uid="{4A430DF5-2FE8-4370-9AB2-05B253D4DA3F}"/>
    <cellStyle name="40% - Accent3 3 8" xfId="1008" xr:uid="{3D78DF15-B65D-4A00-9104-6211E73AD6F0}"/>
    <cellStyle name="40% - Accent3 3 9" xfId="1009" xr:uid="{787FE482-C9C7-41D8-A390-E2AE9CCF0675}"/>
    <cellStyle name="40% - Accent3 4" xfId="1010" xr:uid="{12F0128D-16D7-446B-A4CB-781196B45B6F}"/>
    <cellStyle name="40% - Accent3 4 10" xfId="1011" xr:uid="{EDF3622B-AAC8-46F2-8D90-06DFD72ADA55}"/>
    <cellStyle name="40% - Accent3 4 2" xfId="1012" xr:uid="{38C57DEB-372C-4E74-BADD-B6D0354598DA}"/>
    <cellStyle name="40% - Accent3 4 3" xfId="1013" xr:uid="{F9AF94AC-822B-439E-9D47-7C93BAA8DF33}"/>
    <cellStyle name="40% - Accent3 4 4" xfId="1014" xr:uid="{21C25D5C-2BDC-4D61-90AD-63DF4C496BA6}"/>
    <cellStyle name="40% - Accent3 4 5" xfId="1015" xr:uid="{D8D9B8C1-D73E-4B40-8922-4548EE931346}"/>
    <cellStyle name="40% - Accent3 4 6" xfId="1016" xr:uid="{87754604-1959-42C1-BE3D-772139BB3C73}"/>
    <cellStyle name="40% - Accent3 4 7" xfId="1017" xr:uid="{A27DD327-099D-405C-8665-9A9326429D95}"/>
    <cellStyle name="40% - Accent3 4 8" xfId="1018" xr:uid="{0B8EAE66-1210-47B4-9EEC-B311060986C7}"/>
    <cellStyle name="40% - Accent3 4 9" xfId="1019" xr:uid="{E99BE5B2-8B2A-4505-924F-44342C6EAC40}"/>
    <cellStyle name="40% - Accent3 5" xfId="1020" xr:uid="{664BCF51-E624-4B07-8737-CBB65DCFDE19}"/>
    <cellStyle name="40% - Accent3 5 10" xfId="1021" xr:uid="{6635E5E4-A951-4D63-9A44-17B2C922EA29}"/>
    <cellStyle name="40% - Accent3 5 2" xfId="1022" xr:uid="{FA636980-7E09-4D58-8693-2D1D0EEEE997}"/>
    <cellStyle name="40% - Accent3 5 3" xfId="1023" xr:uid="{F7CDEC68-BCAF-4DE4-AD6E-765B4DF4A77C}"/>
    <cellStyle name="40% - Accent3 5 4" xfId="1024" xr:uid="{5FB04C14-640A-4342-A9DB-62ED2C0A76CF}"/>
    <cellStyle name="40% - Accent3 5 5" xfId="1025" xr:uid="{708A35D6-4229-42D1-AC0D-86DF42FDCF28}"/>
    <cellStyle name="40% - Accent3 5 6" xfId="1026" xr:uid="{A95ED687-3D65-4AB0-9652-195420136C60}"/>
    <cellStyle name="40% - Accent3 5 7" xfId="1027" xr:uid="{E136CC6E-D840-44CF-9742-95C9FCD1F437}"/>
    <cellStyle name="40% - Accent3 5 8" xfId="1028" xr:uid="{6D07291E-8544-450C-AD50-16002989CC97}"/>
    <cellStyle name="40% - Accent3 5 9" xfId="1029" xr:uid="{37C87894-9FD9-4F5F-9DCF-4C4088F5F972}"/>
    <cellStyle name="40% - Accent3 6 2" xfId="1030" xr:uid="{C79D9A73-31C9-491C-B75C-97FA0AF0C565}"/>
    <cellStyle name="40% - Accent3 7 2" xfId="1031" xr:uid="{9102A44E-5315-4213-944D-2BE50CB5ECE4}"/>
    <cellStyle name="40% - Accent3 8" xfId="1032" xr:uid="{C3E43174-03F5-4896-BEB6-F289A0EC49D8}"/>
    <cellStyle name="40% - Accent3 9" xfId="1033" xr:uid="{B0314AF6-D4A7-4A0C-B40C-D5BDDF328DC2}"/>
    <cellStyle name="40% - Accent4" xfId="40" builtinId="43" customBuiltin="1"/>
    <cellStyle name="40% - Accent4 10" xfId="1034" xr:uid="{75BDCF66-0571-4A4C-AE42-0D425E6AF19B}"/>
    <cellStyle name="40% - Accent4 11" xfId="1035" xr:uid="{B41DA20F-32BD-4D57-9F64-7BFED89D524B}"/>
    <cellStyle name="40% - Accent4 12" xfId="1036" xr:uid="{0EA9942D-7A9F-4360-BF54-ABDD0E34C953}"/>
    <cellStyle name="40% - Accent4 13" xfId="1037" xr:uid="{724BD3DE-F6BF-4785-BD75-618FECFC613A}"/>
    <cellStyle name="40% - Accent4 14" xfId="1038" xr:uid="{3E6E40B6-D634-487C-B2D4-FCF8B93AC4C7}"/>
    <cellStyle name="40% - Accent4 2 10" xfId="1039" xr:uid="{BF8EC592-F015-4197-B349-B0191E69495E}"/>
    <cellStyle name="40% - Accent4 2 11" xfId="1040" xr:uid="{EAFEACBF-44FF-40D8-BB07-0E2293B587D3}"/>
    <cellStyle name="40% - Accent4 2 12" xfId="1041" xr:uid="{8C599588-C61A-4F07-A8E8-5AEA385F4D88}"/>
    <cellStyle name="40% - Accent4 2 13" xfId="1042" xr:uid="{CA4D1DE1-7156-40DD-ACE7-0F7618EE2D84}"/>
    <cellStyle name="40% - Accent4 2 13 10" xfId="1043" xr:uid="{A61EBCBC-FC13-4C22-ACDC-BA8F31BD1E3D}"/>
    <cellStyle name="40% - Accent4 2 13 11" xfId="1044" xr:uid="{BD60FD90-7359-4388-9E4E-46EE9F58F378}"/>
    <cellStyle name="40% - Accent4 2 13 12" xfId="1045" xr:uid="{BFBA717A-31CC-45D2-9F9B-5280B3F3392F}"/>
    <cellStyle name="40% - Accent4 2 13 13" xfId="1046" xr:uid="{4EABDBB9-6113-447E-A2D6-61E527060C2C}"/>
    <cellStyle name="40% - Accent4 2 13 14" xfId="1047" xr:uid="{02551499-F802-48D9-9FCF-275B719AE4A8}"/>
    <cellStyle name="40% - Accent4 2 13 15" xfId="1048" xr:uid="{BA8A8412-A96F-41C0-9D5D-4056F194239F}"/>
    <cellStyle name="40% - Accent4 2 13 16" xfId="1049" xr:uid="{83849478-49BB-4904-BCBA-F85D151780C6}"/>
    <cellStyle name="40% - Accent4 2 13 17" xfId="1050" xr:uid="{2FFE3744-7C17-4DE3-9A16-F06C19801B81}"/>
    <cellStyle name="40% - Accent4 2 13 18" xfId="1051" xr:uid="{B826CC85-1C1D-40FC-858F-7E66266E0B47}"/>
    <cellStyle name="40% - Accent4 2 13 19" xfId="1052" xr:uid="{A98195AE-68D5-41B5-8FD2-46D4B07FEEF9}"/>
    <cellStyle name="40% - Accent4 2 13 2" xfId="1053" xr:uid="{2FA72F33-C07D-49C8-8F4C-A33CE4884655}"/>
    <cellStyle name="40% - Accent4 2 13 20" xfId="1054" xr:uid="{C50809C4-3A3C-464A-B5DE-9A367C2F04A8}"/>
    <cellStyle name="40% - Accent4 2 13 21" xfId="1055" xr:uid="{4FCBA378-D00E-4097-96ED-6E0A10479A22}"/>
    <cellStyle name="40% - Accent4 2 13 22" xfId="1056" xr:uid="{642BBD15-0B49-406B-9D97-F0CE30877B54}"/>
    <cellStyle name="40% - Accent4 2 13 23" xfId="1057" xr:uid="{639B03E5-3AD1-4384-A101-C92C7BDC674B}"/>
    <cellStyle name="40% - Accent4 2 13 24" xfId="1058" xr:uid="{915469F9-9FC5-4BAC-A607-D234AF53EA19}"/>
    <cellStyle name="40% - Accent4 2 13 25" xfId="1059" xr:uid="{D1321E7F-10D2-4ACD-99D6-B85CC8A9D1AA}"/>
    <cellStyle name="40% - Accent4 2 13 26" xfId="1060" xr:uid="{BEA6EBEC-5DB3-4FF9-9E35-7DCE7882FF1D}"/>
    <cellStyle name="40% - Accent4 2 13 27" xfId="1061" xr:uid="{5A31F7C7-0FD0-48B6-86E8-DB3EF956B622}"/>
    <cellStyle name="40% - Accent4 2 13 28" xfId="1062" xr:uid="{362D5253-52E5-4474-AF07-ABFE852B1F85}"/>
    <cellStyle name="40% - Accent4 2 13 29" xfId="1063" xr:uid="{2BCDE92D-F041-4412-AF0C-A3B783ACC194}"/>
    <cellStyle name="40% - Accent4 2 13 3" xfId="1064" xr:uid="{616D6C0C-6701-4BF5-B7D6-7B5656C8B33B}"/>
    <cellStyle name="40% - Accent4 2 13 30" xfId="1065" xr:uid="{7E8F9D3A-C742-43BA-845D-C6C5301A1CB7}"/>
    <cellStyle name="40% - Accent4 2 13 31" xfId="1066" xr:uid="{66423B19-614C-48AE-B4D1-3D8BDE7ABCD1}"/>
    <cellStyle name="40% - Accent4 2 13 32" xfId="1067" xr:uid="{89B388AD-05BB-4866-9D99-1168D9F742B1}"/>
    <cellStyle name="40% - Accent4 2 13 33" xfId="1068" xr:uid="{74CCA961-D31F-4476-82DE-926A69A5D000}"/>
    <cellStyle name="40% - Accent4 2 13 34" xfId="1069" xr:uid="{64C2C77B-D695-4BA0-874A-E0A527216FFB}"/>
    <cellStyle name="40% - Accent4 2 13 35" xfId="1070" xr:uid="{494015B5-DC31-46EF-8D90-AE83C4696572}"/>
    <cellStyle name="40% - Accent4 2 13 36" xfId="1071" xr:uid="{9DCC679B-E8D8-41B9-A24B-FAEFE02E31A0}"/>
    <cellStyle name="40% - Accent4 2 13 37" xfId="1072" xr:uid="{7FE06172-9D6D-425F-BC98-499B583F3FD3}"/>
    <cellStyle name="40% - Accent4 2 13 38" xfId="1073" xr:uid="{7F733DF5-31E4-4FA3-B062-BA0BADB7760E}"/>
    <cellStyle name="40% - Accent4 2 13 39" xfId="1074" xr:uid="{35B45D2D-97A9-4190-BC73-7BF1F41BB64A}"/>
    <cellStyle name="40% - Accent4 2 13 4" xfId="1075" xr:uid="{254D4645-C5A9-48FD-B924-58C67EA46748}"/>
    <cellStyle name="40% - Accent4 2 13 40" xfId="1076" xr:uid="{19344376-E89E-4D45-A757-C150B1CEBF2E}"/>
    <cellStyle name="40% - Accent4 2 13 41" xfId="1077" xr:uid="{D21AEFF3-E79B-4328-B43A-F9D2AD8A1351}"/>
    <cellStyle name="40% - Accent4 2 13 42" xfId="1078" xr:uid="{06CE1C52-FC4E-4871-83DB-FFB78F4FAFEF}"/>
    <cellStyle name="40% - Accent4 2 13 43" xfId="1079" xr:uid="{09C7590C-29E5-4812-AF6F-77B9501306D7}"/>
    <cellStyle name="40% - Accent4 2 13 44" xfId="1080" xr:uid="{D3DDEDA1-6E91-40DF-8B82-BF5544FB5B89}"/>
    <cellStyle name="40% - Accent4 2 13 45" xfId="1081" xr:uid="{C90C4879-9DF1-4591-998D-D31569078955}"/>
    <cellStyle name="40% - Accent4 2 13 46" xfId="1082" xr:uid="{995C6A2F-285B-4E0A-B5FB-CF421DAA8B30}"/>
    <cellStyle name="40% - Accent4 2 13 47" xfId="1083" xr:uid="{C012272C-17FF-450C-BB8E-F87450D1BF9E}"/>
    <cellStyle name="40% - Accent4 2 13 5" xfId="1084" xr:uid="{364B7931-08B5-4743-9546-7828A727B9DE}"/>
    <cellStyle name="40% - Accent4 2 13 6" xfId="1085" xr:uid="{F98CDFDE-D41C-430F-AF24-9FE4784286DF}"/>
    <cellStyle name="40% - Accent4 2 13 7" xfId="1086" xr:uid="{8B8D9E7B-B778-4CAC-B1CC-8FD98ABFF305}"/>
    <cellStyle name="40% - Accent4 2 13 8" xfId="1087" xr:uid="{4F9DE494-2531-49E6-8DE3-FBFC0A3C5404}"/>
    <cellStyle name="40% - Accent4 2 13 9" xfId="1088" xr:uid="{E48B39CB-B721-4FDC-BD4D-5FE2DA250F29}"/>
    <cellStyle name="40% - Accent4 2 2" xfId="1089" xr:uid="{6768F7E5-6213-433B-AF10-F0C5CB8DAF5A}"/>
    <cellStyle name="40% - Accent4 2 2 10" xfId="1090" xr:uid="{9AD7CFC4-7D2A-4FB6-9746-9E13998951DB}"/>
    <cellStyle name="40% - Accent4 2 2 2" xfId="1091" xr:uid="{C6539948-8070-4E05-88B7-51E3E4734779}"/>
    <cellStyle name="40% - Accent4 2 2 2 2" xfId="1092" xr:uid="{9C379D90-9FB2-42AC-8337-D28CB6AE77AC}"/>
    <cellStyle name="40% - Accent4 2 2 3" xfId="1093" xr:uid="{24DE01AB-07BA-4FDF-AE3E-888886DB1053}"/>
    <cellStyle name="40% - Accent4 2 2 4" xfId="1094" xr:uid="{F833EAC9-23C5-437B-8F56-502E5043CA3A}"/>
    <cellStyle name="40% - Accent4 2 2 5" xfId="1095" xr:uid="{8A942EC0-6533-441A-99A1-1FD78EEE94A0}"/>
    <cellStyle name="40% - Accent4 2 2 6" xfId="1096" xr:uid="{BC9A4245-81E2-4781-AD97-D9EC7782BB55}"/>
    <cellStyle name="40% - Accent4 2 2 7" xfId="1097" xr:uid="{18F70E2E-5F5A-4362-BD16-65394CA8BEDA}"/>
    <cellStyle name="40% - Accent4 2 2 8" xfId="1098" xr:uid="{FD30C0CC-4833-4FCB-B8DC-78C62079D800}"/>
    <cellStyle name="40% - Accent4 2 2 9" xfId="1099" xr:uid="{D3B48EBB-A992-47DE-A7D7-DB02E40A3C4A}"/>
    <cellStyle name="40% - Accent4 2 3" xfId="1100" xr:uid="{7782CFAD-3843-4CF4-AB6C-8FE05C2849E8}"/>
    <cellStyle name="40% - Accent4 2 3 2" xfId="1101" xr:uid="{A0ADA008-82EC-4F13-B279-753F0239B152}"/>
    <cellStyle name="40% - Accent4 2 4" xfId="1102" xr:uid="{BFB9D6C1-F7B9-49DD-B1B5-697886A3B7AB}"/>
    <cellStyle name="40% - Accent4 2 4 2" xfId="1103" xr:uid="{23D1F278-B1FA-4D0F-9D39-FFB2DC1FE476}"/>
    <cellStyle name="40% - Accent4 2 5" xfId="1104" xr:uid="{80A92A24-539E-443E-AE27-F44E2ADFC828}"/>
    <cellStyle name="40% - Accent4 2 6" xfId="1105" xr:uid="{A31A3185-AAB6-41AF-BE8A-7F1C22EDA9AA}"/>
    <cellStyle name="40% - Accent4 2 7" xfId="1106" xr:uid="{F1CCD333-55A0-420D-8794-F2EF3FA2B3B4}"/>
    <cellStyle name="40% - Accent4 2 8" xfId="1107" xr:uid="{0AE5A09B-229C-41B1-A8A9-F948C2006A07}"/>
    <cellStyle name="40% - Accent4 2 9" xfId="1108" xr:uid="{F1D82778-35C3-40E0-8C69-298EEF0BFFA3}"/>
    <cellStyle name="40% - Accent4 3" xfId="1109" xr:uid="{DFDD3F11-40CF-4079-998C-1B87E62F507D}"/>
    <cellStyle name="40% - Accent4 3 10" xfId="1110" xr:uid="{BEADD6DB-308F-4053-8A89-8E3A59D05011}"/>
    <cellStyle name="40% - Accent4 3 2" xfId="1111" xr:uid="{9197DE7C-1C22-48E1-BD9C-A68B2C1DDE3F}"/>
    <cellStyle name="40% - Accent4 3 3" xfId="1112" xr:uid="{0CEA02C5-070F-4883-9F14-BACB68B2A05C}"/>
    <cellStyle name="40% - Accent4 3 4" xfId="1113" xr:uid="{89493A34-B88D-41AA-8680-D24BF92EFD24}"/>
    <cellStyle name="40% - Accent4 3 5" xfId="1114" xr:uid="{14653B98-F7F5-4287-B395-C500E694503F}"/>
    <cellStyle name="40% - Accent4 3 6" xfId="1115" xr:uid="{0165F639-101E-4A28-8424-1F88169BE9EE}"/>
    <cellStyle name="40% - Accent4 3 7" xfId="1116" xr:uid="{D2BD6986-1F85-40CC-B9EA-1517CF57A876}"/>
    <cellStyle name="40% - Accent4 3 8" xfId="1117" xr:uid="{3DCDC69E-29B2-4AC7-92CC-967ED1B41E2B}"/>
    <cellStyle name="40% - Accent4 3 9" xfId="1118" xr:uid="{6770BDD5-44AF-40ED-89DA-65B4F8F7ADB7}"/>
    <cellStyle name="40% - Accent4 4" xfId="1119" xr:uid="{19144D24-720B-4097-A5F6-23250C0C203A}"/>
    <cellStyle name="40% - Accent4 4 10" xfId="1120" xr:uid="{B463686B-D9C8-4C57-A4D6-673E0B004089}"/>
    <cellStyle name="40% - Accent4 4 2" xfId="1121" xr:uid="{C5E8A511-234A-4A4E-8300-6ED208CC2CD5}"/>
    <cellStyle name="40% - Accent4 4 3" xfId="1122" xr:uid="{04F20982-FF3C-4582-9A39-3724C068935B}"/>
    <cellStyle name="40% - Accent4 4 4" xfId="1123" xr:uid="{C40D553D-A7BA-4090-B284-8988F107166D}"/>
    <cellStyle name="40% - Accent4 4 5" xfId="1124" xr:uid="{C9E259C0-7D23-4AF6-BA95-14CA6F64DF92}"/>
    <cellStyle name="40% - Accent4 4 6" xfId="1125" xr:uid="{D15C3D0E-1A29-421D-8A4C-92F19F03865B}"/>
    <cellStyle name="40% - Accent4 4 7" xfId="1126" xr:uid="{E21DD2F2-6FBB-46A9-A389-235F960A6FC6}"/>
    <cellStyle name="40% - Accent4 4 8" xfId="1127" xr:uid="{614C45E9-C34B-4595-A3F3-CDA7FFAD388D}"/>
    <cellStyle name="40% - Accent4 4 9" xfId="1128" xr:uid="{75CED4F7-9444-4F26-9E99-26639692337C}"/>
    <cellStyle name="40% - Accent4 5" xfId="1129" xr:uid="{D9D0920C-8F5F-475C-A700-24B58FBB6121}"/>
    <cellStyle name="40% - Accent4 5 10" xfId="1130" xr:uid="{CE24C446-06B9-4AC7-A942-73CB49E6963C}"/>
    <cellStyle name="40% - Accent4 5 2" xfId="1131" xr:uid="{5644BFE7-1677-4BF6-8C66-A56C36E73F01}"/>
    <cellStyle name="40% - Accent4 5 3" xfId="1132" xr:uid="{8C026B92-4B7F-4EE1-AA74-07A0FA7E23A1}"/>
    <cellStyle name="40% - Accent4 5 4" xfId="1133" xr:uid="{8EC40E3D-000B-4890-B591-445F1AD523C4}"/>
    <cellStyle name="40% - Accent4 5 5" xfId="1134" xr:uid="{ECBDAD18-4F03-432B-863A-19F193B54FF7}"/>
    <cellStyle name="40% - Accent4 5 6" xfId="1135" xr:uid="{40AA8C5D-A7FB-4E2D-8AEB-E29EF2BA5F33}"/>
    <cellStyle name="40% - Accent4 5 7" xfId="1136" xr:uid="{FC2DDD9F-62DF-4AB6-9B2A-E299903B1FB7}"/>
    <cellStyle name="40% - Accent4 5 8" xfId="1137" xr:uid="{242C0AC7-FC78-4969-8B28-B25F1DCE7390}"/>
    <cellStyle name="40% - Accent4 5 9" xfId="1138" xr:uid="{775EE738-FFF4-4206-A73A-9433CF3BF44B}"/>
    <cellStyle name="40% - Accent4 6 2" xfId="1139" xr:uid="{40B51DFD-10FF-4A43-9924-CEE96D3AF857}"/>
    <cellStyle name="40% - Accent4 7 2" xfId="1140" xr:uid="{211B0C2C-4DF0-406D-A8E4-1F48064612FE}"/>
    <cellStyle name="40% - Accent4 8" xfId="1141" xr:uid="{5A1C23ED-3B0A-4862-B2E9-67DF188AAE7B}"/>
    <cellStyle name="40% - Accent4 9" xfId="1142" xr:uid="{2E83F3B3-FEB0-4A01-BAE8-3898D2DE5A25}"/>
    <cellStyle name="40% - Accent5" xfId="44" builtinId="47" customBuiltin="1"/>
    <cellStyle name="40% - Accent5 10" xfId="1143" xr:uid="{2B9EF838-DFC7-46BF-B572-BF445BF6C751}"/>
    <cellStyle name="40% - Accent5 11" xfId="1144" xr:uid="{77DFD8D9-C80A-417B-AE69-EB8896B52A5E}"/>
    <cellStyle name="40% - Accent5 12" xfId="1145" xr:uid="{0612F1F5-9583-4E45-BB82-EF378CD3271B}"/>
    <cellStyle name="40% - Accent5 13" xfId="1146" xr:uid="{7B0877A4-5DC8-4559-A07B-24AB8558FB0C}"/>
    <cellStyle name="40% - Accent5 14" xfId="1147" xr:uid="{5B834CAD-6FF2-43AE-81E9-C3E0AB735294}"/>
    <cellStyle name="40% - Accent5 2 10" xfId="1148" xr:uid="{C5F0398C-CAB8-4E52-BC79-D7E12258B4B4}"/>
    <cellStyle name="40% - Accent5 2 11" xfId="1149" xr:uid="{F5E6303B-889B-4FAC-AD4D-24ADCE59F307}"/>
    <cellStyle name="40% - Accent5 2 12" xfId="1150" xr:uid="{3AF3D9EB-CA85-43D8-B86A-AE0C3F02AEC4}"/>
    <cellStyle name="40% - Accent5 2 13" xfId="1151" xr:uid="{8EFB4364-3C99-436D-B7DA-2F846A060AAB}"/>
    <cellStyle name="40% - Accent5 2 13 10" xfId="1152" xr:uid="{692ED9B0-5813-4D1A-96FB-A587A121C1B5}"/>
    <cellStyle name="40% - Accent5 2 13 11" xfId="1153" xr:uid="{3CB37425-653B-49B5-B728-1472DC2A772C}"/>
    <cellStyle name="40% - Accent5 2 13 12" xfId="1154" xr:uid="{C812D567-64FC-43DA-B338-D2922A0DEF6D}"/>
    <cellStyle name="40% - Accent5 2 13 13" xfId="1155" xr:uid="{703C98ED-2D92-43A1-A917-A2E1007E9561}"/>
    <cellStyle name="40% - Accent5 2 13 14" xfId="1156" xr:uid="{787B12D8-2338-482F-A5FF-6893359084EF}"/>
    <cellStyle name="40% - Accent5 2 13 15" xfId="1157" xr:uid="{D7D762E6-1A4C-473C-AE95-63B1F441C37A}"/>
    <cellStyle name="40% - Accent5 2 13 16" xfId="1158" xr:uid="{A259CB48-1D0A-4D78-B145-1C49996EC52F}"/>
    <cellStyle name="40% - Accent5 2 13 17" xfId="1159" xr:uid="{6A5D6E25-DBDC-4A5B-9D5E-211CB3DE9DC4}"/>
    <cellStyle name="40% - Accent5 2 13 18" xfId="1160" xr:uid="{C7F003E1-341D-41F6-B11A-353CEBD42050}"/>
    <cellStyle name="40% - Accent5 2 13 19" xfId="1161" xr:uid="{0334E44B-E77B-401E-920E-0A21578FD1CE}"/>
    <cellStyle name="40% - Accent5 2 13 2" xfId="1162" xr:uid="{8E958ECE-6389-4B32-AC46-61249E712594}"/>
    <cellStyle name="40% - Accent5 2 13 20" xfId="1163" xr:uid="{565DB45B-AB45-4227-B920-BD02A2690B3E}"/>
    <cellStyle name="40% - Accent5 2 13 21" xfId="1164" xr:uid="{533E460E-4DD2-44D7-90D6-EA349A492550}"/>
    <cellStyle name="40% - Accent5 2 13 22" xfId="1165" xr:uid="{056ED7B8-D437-49A9-B43C-DCC2DEACAA3A}"/>
    <cellStyle name="40% - Accent5 2 13 23" xfId="1166" xr:uid="{236DB5A0-1813-4300-AA12-C3EF15BC90F2}"/>
    <cellStyle name="40% - Accent5 2 13 24" xfId="1167" xr:uid="{2C4AFB3F-519F-436E-830C-604B6A4BAAA4}"/>
    <cellStyle name="40% - Accent5 2 13 25" xfId="1168" xr:uid="{CA5E4BA9-7A3A-47F5-A85E-ACD377620978}"/>
    <cellStyle name="40% - Accent5 2 13 26" xfId="1169" xr:uid="{0B838131-0727-47DE-8FE9-C4D9E77D9E83}"/>
    <cellStyle name="40% - Accent5 2 13 27" xfId="1170" xr:uid="{E5454E54-38DE-498E-8B1C-D89BF28DD620}"/>
    <cellStyle name="40% - Accent5 2 13 28" xfId="1171" xr:uid="{F4D0428F-3A19-418B-A305-117CC4C5A61B}"/>
    <cellStyle name="40% - Accent5 2 13 29" xfId="1172" xr:uid="{BF4C5AF0-F317-42CD-8D26-CE9C89625820}"/>
    <cellStyle name="40% - Accent5 2 13 3" xfId="1173" xr:uid="{740A9B3B-E74C-411F-8C92-6D27611D8BB1}"/>
    <cellStyle name="40% - Accent5 2 13 30" xfId="1174" xr:uid="{41CC85D3-AF71-4377-AFC4-D4EE3B241D01}"/>
    <cellStyle name="40% - Accent5 2 13 31" xfId="1175" xr:uid="{2071CFB7-AF06-4C00-8529-4CB17C669BCF}"/>
    <cellStyle name="40% - Accent5 2 13 32" xfId="1176" xr:uid="{FAF34DDB-0A2D-4F35-9ED6-B8FC849BA35C}"/>
    <cellStyle name="40% - Accent5 2 13 33" xfId="1177" xr:uid="{AE2D6FD8-7D47-4D34-9EC8-6E50D5BA0FD7}"/>
    <cellStyle name="40% - Accent5 2 13 34" xfId="1178" xr:uid="{23AB5345-23C4-40F9-BCC1-16F06ABC41BD}"/>
    <cellStyle name="40% - Accent5 2 13 35" xfId="1179" xr:uid="{CAF6F7A1-A371-465C-9F63-12F658CC25A6}"/>
    <cellStyle name="40% - Accent5 2 13 36" xfId="1180" xr:uid="{AD2084CF-E574-4DA5-81CB-DC7C60C6B1A0}"/>
    <cellStyle name="40% - Accent5 2 13 37" xfId="1181" xr:uid="{1A426BB6-4C26-47B7-80E7-8F4F05001E71}"/>
    <cellStyle name="40% - Accent5 2 13 38" xfId="1182" xr:uid="{93059BAD-BAC6-4BE4-BCD5-FB6A4A402BCD}"/>
    <cellStyle name="40% - Accent5 2 13 39" xfId="1183" xr:uid="{DC292E95-0450-47F9-BD21-06B3BB1583BA}"/>
    <cellStyle name="40% - Accent5 2 13 4" xfId="1184" xr:uid="{4CE996FD-0FD2-4366-BABD-E7632E4C468A}"/>
    <cellStyle name="40% - Accent5 2 13 40" xfId="1185" xr:uid="{C76497E8-ED64-44F6-8596-F104E46BC8E3}"/>
    <cellStyle name="40% - Accent5 2 13 41" xfId="1186" xr:uid="{6D33950E-3BCE-493E-9F89-C8D6D22856DF}"/>
    <cellStyle name="40% - Accent5 2 13 42" xfId="1187" xr:uid="{7E98D3D1-4E42-4ECC-B18A-8BA836A0D137}"/>
    <cellStyle name="40% - Accent5 2 13 43" xfId="1188" xr:uid="{A9C1A634-4D9A-4D47-89CA-20CF49FFF5F3}"/>
    <cellStyle name="40% - Accent5 2 13 44" xfId="1189" xr:uid="{66C0002E-FDB3-4644-BBB3-2CAC7F3C7497}"/>
    <cellStyle name="40% - Accent5 2 13 45" xfId="1190" xr:uid="{E8C061BD-73EA-4E3A-BA66-309DEC341911}"/>
    <cellStyle name="40% - Accent5 2 13 46" xfId="1191" xr:uid="{82EDF3DB-292A-4CE8-8F65-B57351EA22D5}"/>
    <cellStyle name="40% - Accent5 2 13 47" xfId="1192" xr:uid="{EE6D32C0-8B79-49F2-B1F8-B51CC015E859}"/>
    <cellStyle name="40% - Accent5 2 13 5" xfId="1193" xr:uid="{EEC28C0C-BE38-4541-806C-657527E3217F}"/>
    <cellStyle name="40% - Accent5 2 13 6" xfId="1194" xr:uid="{4BA05B74-71AB-4CDC-A9BF-0AF243F47AA1}"/>
    <cellStyle name="40% - Accent5 2 13 7" xfId="1195" xr:uid="{3B7371F1-A4B1-4ACA-B6DD-D89D8C01053D}"/>
    <cellStyle name="40% - Accent5 2 13 8" xfId="1196" xr:uid="{6426B129-5A24-4E9B-A6B0-09D01AB2400C}"/>
    <cellStyle name="40% - Accent5 2 13 9" xfId="1197" xr:uid="{80293A93-0D48-4EB9-995F-3F9542D573ED}"/>
    <cellStyle name="40% - Accent5 2 2" xfId="1198" xr:uid="{03B651D7-75B7-4E67-8AC4-65F5E790EBE4}"/>
    <cellStyle name="40% - Accent5 2 2 10" xfId="1199" xr:uid="{477AD245-F375-49B1-BCA1-DA41B0164B5D}"/>
    <cellStyle name="40% - Accent5 2 2 2" xfId="1200" xr:uid="{5D9F9781-220A-4675-8C54-DD3B1D82FD8C}"/>
    <cellStyle name="40% - Accent5 2 2 2 2" xfId="1201" xr:uid="{C7B8A103-E7C4-4E63-973B-EA94C60296A9}"/>
    <cellStyle name="40% - Accent5 2 2 3" xfId="1202" xr:uid="{719D0E84-234C-4409-9CC7-77E2EDAC0D90}"/>
    <cellStyle name="40% - Accent5 2 2 4" xfId="1203" xr:uid="{1D833406-B95D-4F43-9629-F8466BE55D39}"/>
    <cellStyle name="40% - Accent5 2 2 5" xfId="1204" xr:uid="{66A6C069-8D4B-430D-AFD0-5CA7777D3F38}"/>
    <cellStyle name="40% - Accent5 2 2 6" xfId="1205" xr:uid="{EDCCF006-C312-4AB1-BA3A-B19B5958A57D}"/>
    <cellStyle name="40% - Accent5 2 2 7" xfId="1206" xr:uid="{6F60D6FF-CCE9-4552-823D-85583E7542A5}"/>
    <cellStyle name="40% - Accent5 2 2 8" xfId="1207" xr:uid="{A5C04E92-A572-400E-BF7E-4E44FCEEE14D}"/>
    <cellStyle name="40% - Accent5 2 2 9" xfId="1208" xr:uid="{B65AFAAF-99A8-4CC4-98B1-55D434E3E8EE}"/>
    <cellStyle name="40% - Accent5 2 3" xfId="1209" xr:uid="{B699A63F-E10F-42C6-88F8-92CEBC79BF7A}"/>
    <cellStyle name="40% - Accent5 2 3 2" xfId="1210" xr:uid="{39FFBCB7-438D-40F1-A93C-4843BFA8F5CE}"/>
    <cellStyle name="40% - Accent5 2 4" xfId="1211" xr:uid="{C48FF1C6-7F1A-42FC-B2ED-442D1AF16063}"/>
    <cellStyle name="40% - Accent5 2 4 2" xfId="1212" xr:uid="{B991D1EB-BB4D-4DF3-9363-F3749D3B6073}"/>
    <cellStyle name="40% - Accent5 2 5" xfId="1213" xr:uid="{0F53E3AD-3501-4FE7-9508-EAF2C9E825E1}"/>
    <cellStyle name="40% - Accent5 2 6" xfId="1214" xr:uid="{78BB7242-DEFD-4F71-ACC4-ADB651458337}"/>
    <cellStyle name="40% - Accent5 2 7" xfId="1215" xr:uid="{F95F2D1F-987E-4E26-A26F-E192746E7BED}"/>
    <cellStyle name="40% - Accent5 2 8" xfId="1216" xr:uid="{A167A5C6-467F-4EC2-A40C-3E259F4C5DBC}"/>
    <cellStyle name="40% - Accent5 2 9" xfId="1217" xr:uid="{B3BD827C-0FBE-4B42-AAC4-8B6536044C65}"/>
    <cellStyle name="40% - Accent5 3" xfId="1218" xr:uid="{768264DE-3F33-4525-B538-04E0E74EE93B}"/>
    <cellStyle name="40% - Accent5 3 10" xfId="1219" xr:uid="{B1B196A5-B0A3-4853-B7ED-7BE45005507C}"/>
    <cellStyle name="40% - Accent5 3 2" xfId="1220" xr:uid="{049B3576-CE96-40BE-A7AF-F746EA7E6F32}"/>
    <cellStyle name="40% - Accent5 3 3" xfId="1221" xr:uid="{D6A3CBCB-BC42-4775-A574-E41666894AA1}"/>
    <cellStyle name="40% - Accent5 3 4" xfId="1222" xr:uid="{B68C96EC-E3A4-4159-A664-9C3E01F31AAF}"/>
    <cellStyle name="40% - Accent5 3 5" xfId="1223" xr:uid="{A8130631-9CFA-4BD0-9F35-594B496C6F34}"/>
    <cellStyle name="40% - Accent5 3 6" xfId="1224" xr:uid="{50E5DDC1-DCC0-4B86-B2D2-0EE559AE8CFD}"/>
    <cellStyle name="40% - Accent5 3 7" xfId="1225" xr:uid="{BA0F6797-EA69-4A5A-979D-07859B5B3C38}"/>
    <cellStyle name="40% - Accent5 3 8" xfId="1226" xr:uid="{D81D042E-C4D5-41FB-91C4-532A4612C0E2}"/>
    <cellStyle name="40% - Accent5 3 9" xfId="1227" xr:uid="{34EA0DF5-2455-48AD-A555-5CBDD1F3660D}"/>
    <cellStyle name="40% - Accent5 4" xfId="1228" xr:uid="{C4B801ED-F66C-4A4B-8402-3E10C3B239E1}"/>
    <cellStyle name="40% - Accent5 4 10" xfId="1229" xr:uid="{01BFF77F-D1E3-44EE-A8BF-8A17AF245D8F}"/>
    <cellStyle name="40% - Accent5 4 2" xfId="1230" xr:uid="{C61E9441-6B34-43C5-8E53-32B5ADF9D0FA}"/>
    <cellStyle name="40% - Accent5 4 3" xfId="1231" xr:uid="{2901C584-0CB5-42CE-946B-0A213B693E8D}"/>
    <cellStyle name="40% - Accent5 4 4" xfId="1232" xr:uid="{3B6DA34B-9AA7-49B0-B14D-40EDA108476F}"/>
    <cellStyle name="40% - Accent5 4 5" xfId="1233" xr:uid="{7F048FA6-FCBF-4A3C-BD15-BEAF99C679BF}"/>
    <cellStyle name="40% - Accent5 4 6" xfId="1234" xr:uid="{80BE9686-5A99-4889-A224-8283994EF5B2}"/>
    <cellStyle name="40% - Accent5 4 7" xfId="1235" xr:uid="{3E212C2B-24D1-4CDF-BF5C-CE539069B606}"/>
    <cellStyle name="40% - Accent5 4 8" xfId="1236" xr:uid="{5D3AAD27-1E3A-4E4E-B33D-2A38454C49FD}"/>
    <cellStyle name="40% - Accent5 4 9" xfId="1237" xr:uid="{3280E934-6025-4A3C-9E1F-4B190C3415B0}"/>
    <cellStyle name="40% - Accent5 5" xfId="1238" xr:uid="{2C379A4B-39AB-4C41-9E6C-80E9AEBA1430}"/>
    <cellStyle name="40% - Accent5 5 10" xfId="1239" xr:uid="{079802F7-188C-46A3-AB18-8A8FDE237FDA}"/>
    <cellStyle name="40% - Accent5 5 2" xfId="1240" xr:uid="{81797532-0B40-4E9E-90F3-7618A83C4DBC}"/>
    <cellStyle name="40% - Accent5 5 3" xfId="1241" xr:uid="{C27E3D3F-DBF5-415F-961F-1543F3C39517}"/>
    <cellStyle name="40% - Accent5 5 4" xfId="1242" xr:uid="{76A2ECB0-65FE-4AF4-ADBB-B7478D4AC5D8}"/>
    <cellStyle name="40% - Accent5 5 5" xfId="1243" xr:uid="{0FC0A4CE-39E2-44D7-80BE-C8E717D4BD58}"/>
    <cellStyle name="40% - Accent5 5 6" xfId="1244" xr:uid="{C7374CEB-B1E3-4624-AB2A-B8AE5BB5E213}"/>
    <cellStyle name="40% - Accent5 5 7" xfId="1245" xr:uid="{F2E2F403-ACEA-4925-951F-B7B9923A071D}"/>
    <cellStyle name="40% - Accent5 5 8" xfId="1246" xr:uid="{097CD7A8-FA1B-47D7-82B1-BC7129167684}"/>
    <cellStyle name="40% - Accent5 5 9" xfId="1247" xr:uid="{B33BAA3A-BDC1-4EAD-8E5F-A59B7F05DDB9}"/>
    <cellStyle name="40% - Accent5 6 2" xfId="1248" xr:uid="{94185DED-3EA4-44EA-9D62-640FCA1887E3}"/>
    <cellStyle name="40% - Accent5 7 2" xfId="1249" xr:uid="{F1E9E78B-8989-4A06-95C9-1FFDB880B565}"/>
    <cellStyle name="40% - Accent5 8" xfId="1250" xr:uid="{B5E53C28-0B33-4F03-9963-8352465F057D}"/>
    <cellStyle name="40% - Accent5 9" xfId="1251" xr:uid="{39361221-68AF-41A5-AE4E-FA8411F2F55D}"/>
    <cellStyle name="40% - Accent6" xfId="48" builtinId="51" customBuiltin="1"/>
    <cellStyle name="40% - Accent6 10" xfId="1252" xr:uid="{9137FFE2-7882-455D-8C8F-D34D5612AA0D}"/>
    <cellStyle name="40% - Accent6 11" xfId="1253" xr:uid="{C5D869FD-7A55-4D7A-ADA3-3A57A076398E}"/>
    <cellStyle name="40% - Accent6 12" xfId="1254" xr:uid="{D151A976-5E0C-436B-87D5-C262A59D28FE}"/>
    <cellStyle name="40% - Accent6 13" xfId="1255" xr:uid="{77DA77A2-6F72-4FE6-8FB2-16997DDF6B6A}"/>
    <cellStyle name="40% - Accent6 14" xfId="1256" xr:uid="{B020B45D-6EAC-46F8-A45D-9ACB3D6DCCCE}"/>
    <cellStyle name="40% - Accent6 2 10" xfId="1257" xr:uid="{5B6B0029-7937-4264-BE5A-00C1CDB647AE}"/>
    <cellStyle name="40% - Accent6 2 11" xfId="1258" xr:uid="{22A195D2-FA40-4DD2-B602-B79589820A3F}"/>
    <cellStyle name="40% - Accent6 2 12" xfId="1259" xr:uid="{827EE0FA-EB00-496D-AD18-36C28DD12A23}"/>
    <cellStyle name="40% - Accent6 2 13" xfId="1260" xr:uid="{427B6D80-F352-4C8F-A8E9-538E90CC6F84}"/>
    <cellStyle name="40% - Accent6 2 13 10" xfId="1261" xr:uid="{47A55751-F6B2-49D3-9F63-83945A1435F7}"/>
    <cellStyle name="40% - Accent6 2 13 11" xfId="1262" xr:uid="{041FB5D3-E44F-4FB1-A22C-92C708FF550E}"/>
    <cellStyle name="40% - Accent6 2 13 12" xfId="1263" xr:uid="{3D294E86-97D4-4CE5-A69A-8E04AF32F5F8}"/>
    <cellStyle name="40% - Accent6 2 13 13" xfId="1264" xr:uid="{BFD35E25-10DE-4A48-B881-97E16AE12428}"/>
    <cellStyle name="40% - Accent6 2 13 14" xfId="1265" xr:uid="{3A1F204E-F6D5-4070-91CC-E1C8F75E3306}"/>
    <cellStyle name="40% - Accent6 2 13 15" xfId="1266" xr:uid="{4185F620-3821-4247-B2A2-D425B4D675FA}"/>
    <cellStyle name="40% - Accent6 2 13 16" xfId="1267" xr:uid="{75110F0F-B5F2-4C0B-9E7D-C4FC7F8811DF}"/>
    <cellStyle name="40% - Accent6 2 13 17" xfId="1268" xr:uid="{FE96B770-CC12-4205-9352-74065B2968E5}"/>
    <cellStyle name="40% - Accent6 2 13 18" xfId="1269" xr:uid="{C0AEE4BA-F125-42FF-A955-B59721E9F412}"/>
    <cellStyle name="40% - Accent6 2 13 19" xfId="1270" xr:uid="{E2D0926E-EAD7-4998-AABB-3EA8E17B7D3E}"/>
    <cellStyle name="40% - Accent6 2 13 2" xfId="1271" xr:uid="{366A1842-BDAC-43EF-95DC-52A76F8362AB}"/>
    <cellStyle name="40% - Accent6 2 13 20" xfId="1272" xr:uid="{08E65AE7-830B-4EF8-BCC8-B09B304B25C4}"/>
    <cellStyle name="40% - Accent6 2 13 21" xfId="1273" xr:uid="{DED767F6-33FB-4B76-8D0D-47135F83A49B}"/>
    <cellStyle name="40% - Accent6 2 13 22" xfId="1274" xr:uid="{FFB4E4FF-290E-4821-AFEE-AA80A3C272E5}"/>
    <cellStyle name="40% - Accent6 2 13 23" xfId="1275" xr:uid="{5189975C-8AC7-42D9-9C6E-12538D1F5D78}"/>
    <cellStyle name="40% - Accent6 2 13 24" xfId="1276" xr:uid="{7F411EE2-715F-469E-8928-8829A2E98784}"/>
    <cellStyle name="40% - Accent6 2 13 25" xfId="1277" xr:uid="{44F70F87-4A1B-463D-898B-642A1FF42FAF}"/>
    <cellStyle name="40% - Accent6 2 13 26" xfId="1278" xr:uid="{10D3E621-9617-40A9-9DAB-7D07F5F0C393}"/>
    <cellStyle name="40% - Accent6 2 13 27" xfId="1279" xr:uid="{54742C0F-876B-46DA-AE7C-0AB78A491954}"/>
    <cellStyle name="40% - Accent6 2 13 28" xfId="1280" xr:uid="{EE78B62F-54BD-44CE-8793-410821472B3B}"/>
    <cellStyle name="40% - Accent6 2 13 29" xfId="1281" xr:uid="{3C58E57D-BF6D-4688-B029-D8741C8E81C2}"/>
    <cellStyle name="40% - Accent6 2 13 3" xfId="1282" xr:uid="{CFD98EF0-9CA6-4F11-A6D5-1102A06D94F8}"/>
    <cellStyle name="40% - Accent6 2 13 30" xfId="1283" xr:uid="{443D7EC9-BC8A-4F14-9F31-82B414F76626}"/>
    <cellStyle name="40% - Accent6 2 13 31" xfId="1284" xr:uid="{472AE4B7-9A67-45DF-8C96-CD8E180CC2F5}"/>
    <cellStyle name="40% - Accent6 2 13 32" xfId="1285" xr:uid="{19DF1E52-6077-4D16-8D01-EF1057661802}"/>
    <cellStyle name="40% - Accent6 2 13 33" xfId="1286" xr:uid="{2A02D198-8CF6-402C-BD1C-E0840E2932D8}"/>
    <cellStyle name="40% - Accent6 2 13 34" xfId="1287" xr:uid="{C1CB351A-3A4D-4868-AB13-E2A446340B04}"/>
    <cellStyle name="40% - Accent6 2 13 35" xfId="1288" xr:uid="{08A97FCB-3AEB-4760-AD6D-3DF486193CA1}"/>
    <cellStyle name="40% - Accent6 2 13 36" xfId="1289" xr:uid="{C354D694-7F6F-4E3A-8256-2AF8BBC83636}"/>
    <cellStyle name="40% - Accent6 2 13 37" xfId="1290" xr:uid="{D1D53BE3-3D58-4EE0-A4D6-C5EB2E5219F1}"/>
    <cellStyle name="40% - Accent6 2 13 38" xfId="1291" xr:uid="{E0B01DFC-2F72-42A0-9786-D8B4C49DD1AF}"/>
    <cellStyle name="40% - Accent6 2 13 39" xfId="1292" xr:uid="{D9A68406-E6CF-4FEA-AE35-F766CAE89F79}"/>
    <cellStyle name="40% - Accent6 2 13 4" xfId="1293" xr:uid="{D0203B59-827B-4FB9-8C65-A3B4A1AF9AA1}"/>
    <cellStyle name="40% - Accent6 2 13 40" xfId="1294" xr:uid="{00B3C082-38C6-4119-A487-68577402CD68}"/>
    <cellStyle name="40% - Accent6 2 13 41" xfId="1295" xr:uid="{0E9529F3-9BE3-430B-AD59-D3875E14B6CF}"/>
    <cellStyle name="40% - Accent6 2 13 42" xfId="1296" xr:uid="{F1FA5E22-9265-4B83-A014-6BFCBD5AF2F6}"/>
    <cellStyle name="40% - Accent6 2 13 43" xfId="1297" xr:uid="{37534A04-269D-4418-9025-9F72C25B1B5F}"/>
    <cellStyle name="40% - Accent6 2 13 44" xfId="1298" xr:uid="{4534AD50-7961-4DD4-A762-8F4DD8D612C6}"/>
    <cellStyle name="40% - Accent6 2 13 45" xfId="1299" xr:uid="{290F43C6-C7FF-44B9-89EE-BB04BB005765}"/>
    <cellStyle name="40% - Accent6 2 13 46" xfId="1300" xr:uid="{1D4A0A5A-388F-439F-AF56-2526657C1F1F}"/>
    <cellStyle name="40% - Accent6 2 13 47" xfId="1301" xr:uid="{69B2DA84-D748-44F9-8DBE-7C23B5026709}"/>
    <cellStyle name="40% - Accent6 2 13 5" xfId="1302" xr:uid="{308EECFB-5790-4AD6-ABEC-24F7C3C3C320}"/>
    <cellStyle name="40% - Accent6 2 13 6" xfId="1303" xr:uid="{13650DD6-DA71-417A-9621-472883D4C34E}"/>
    <cellStyle name="40% - Accent6 2 13 7" xfId="1304" xr:uid="{27434951-4D1C-4A80-AB18-1513EAF11AF8}"/>
    <cellStyle name="40% - Accent6 2 13 8" xfId="1305" xr:uid="{169AD4D3-34FB-4995-B765-6B917B318E8C}"/>
    <cellStyle name="40% - Accent6 2 13 9" xfId="1306" xr:uid="{1DB6157B-50D5-4A1B-A6D9-F26996A236D5}"/>
    <cellStyle name="40% - Accent6 2 2" xfId="1307" xr:uid="{F5790BEB-E85E-4FD4-BD34-DE4B3AF0B7A7}"/>
    <cellStyle name="40% - Accent6 2 2 10" xfId="1308" xr:uid="{832DCB83-6E9D-4F65-B5D3-EE6F391E38AD}"/>
    <cellStyle name="40% - Accent6 2 2 2" xfId="1309" xr:uid="{C47E96D9-7BA6-4976-AA11-F0EE63CA8737}"/>
    <cellStyle name="40% - Accent6 2 2 2 2" xfId="1310" xr:uid="{169C099A-2B5A-4657-9492-EE3911D9F086}"/>
    <cellStyle name="40% - Accent6 2 2 3" xfId="1311" xr:uid="{39452A2B-70A0-4805-A812-527D7A158C00}"/>
    <cellStyle name="40% - Accent6 2 2 4" xfId="1312" xr:uid="{82E4B9B6-E14E-46B9-BB1B-B55810EB8D9F}"/>
    <cellStyle name="40% - Accent6 2 2 5" xfId="1313" xr:uid="{83C46523-7EB4-4D52-AD31-95867FC02C98}"/>
    <cellStyle name="40% - Accent6 2 2 6" xfId="1314" xr:uid="{77B0BBB6-9AEB-4E0D-9C67-A9E8394CF140}"/>
    <cellStyle name="40% - Accent6 2 2 7" xfId="1315" xr:uid="{A191399F-FEE5-4034-BC1B-66CC0A17F904}"/>
    <cellStyle name="40% - Accent6 2 2 8" xfId="1316" xr:uid="{15DA1388-006F-4398-8D4C-981DA2822D7B}"/>
    <cellStyle name="40% - Accent6 2 2 9" xfId="1317" xr:uid="{0D63F310-2FD3-45DD-AEDB-37E38680D9BD}"/>
    <cellStyle name="40% - Accent6 2 3" xfId="1318" xr:uid="{A72C5F94-F50A-49C8-A55E-E33384889BF9}"/>
    <cellStyle name="40% - Accent6 2 3 2" xfId="1319" xr:uid="{3AE37981-E285-444D-83EF-7A3DAF9DFAD5}"/>
    <cellStyle name="40% - Accent6 2 4" xfId="1320" xr:uid="{B42521EA-8194-4847-B441-69B740BD6254}"/>
    <cellStyle name="40% - Accent6 2 4 2" xfId="1321" xr:uid="{B378B879-45A6-46F7-872B-D3FC6C08BCD3}"/>
    <cellStyle name="40% - Accent6 2 5" xfId="1322" xr:uid="{D8053055-AC53-46BE-ADE0-9B3F44722FE0}"/>
    <cellStyle name="40% - Accent6 2 6" xfId="1323" xr:uid="{5C217DEB-948A-49F9-846E-835B38B36F50}"/>
    <cellStyle name="40% - Accent6 2 7" xfId="1324" xr:uid="{90A39BEC-43EC-4604-88B6-9637820C0E72}"/>
    <cellStyle name="40% - Accent6 2 8" xfId="1325" xr:uid="{E9ED1A01-8B30-4644-BF20-BDD6236EAA00}"/>
    <cellStyle name="40% - Accent6 2 9" xfId="1326" xr:uid="{6E9BB9C2-BFAD-4F22-A9EB-82E85B662D0A}"/>
    <cellStyle name="40% - Accent6 3" xfId="1327" xr:uid="{CA2B6F50-F8A6-4598-9B35-250C769AD5A3}"/>
    <cellStyle name="40% - Accent6 3 10" xfId="1328" xr:uid="{6292F9BE-EF4B-4B49-B9AC-4DF0F87BF45D}"/>
    <cellStyle name="40% - Accent6 3 2" xfId="1329" xr:uid="{366D6663-6A96-485C-8015-6F6087ACB476}"/>
    <cellStyle name="40% - Accent6 3 3" xfId="1330" xr:uid="{EE14E056-9DFB-4175-A781-F29F653C6F75}"/>
    <cellStyle name="40% - Accent6 3 4" xfId="1331" xr:uid="{8A0710BC-BE96-4F2F-A987-4D5AF7C846DC}"/>
    <cellStyle name="40% - Accent6 3 5" xfId="1332" xr:uid="{FD7C9B07-0DB2-4B1E-8261-8C75BD5DCD97}"/>
    <cellStyle name="40% - Accent6 3 6" xfId="1333" xr:uid="{01A596F2-57F7-46EE-BA0C-D119370DE4EF}"/>
    <cellStyle name="40% - Accent6 3 7" xfId="1334" xr:uid="{12B1E637-66A5-45CF-AC22-BC15D2AC1BF4}"/>
    <cellStyle name="40% - Accent6 3 8" xfId="1335" xr:uid="{D9E009E3-764E-4679-BB9C-1C273432AD6A}"/>
    <cellStyle name="40% - Accent6 3 9" xfId="1336" xr:uid="{9BE60217-B003-4468-8BAC-0164EA5D9699}"/>
    <cellStyle name="40% - Accent6 4" xfId="1337" xr:uid="{A3842F6A-25E8-4578-937A-CB2CBD7CE812}"/>
    <cellStyle name="40% - Accent6 4 10" xfId="1338" xr:uid="{941399BF-A005-470B-874F-6272A1F2915B}"/>
    <cellStyle name="40% - Accent6 4 2" xfId="1339" xr:uid="{F1A02D8B-15BF-4CF1-BBC4-47E31A7E1A24}"/>
    <cellStyle name="40% - Accent6 4 3" xfId="1340" xr:uid="{B6EEC6F1-F0DB-4C21-9A34-B73F316682BD}"/>
    <cellStyle name="40% - Accent6 4 4" xfId="1341" xr:uid="{C2015A34-8538-4907-8236-2D73D595D2BE}"/>
    <cellStyle name="40% - Accent6 4 5" xfId="1342" xr:uid="{0ECDA75D-5014-46D9-8E21-14C8F68970E2}"/>
    <cellStyle name="40% - Accent6 4 6" xfId="1343" xr:uid="{F62E3CA5-7575-4DAF-B00C-1078F96D13CB}"/>
    <cellStyle name="40% - Accent6 4 7" xfId="1344" xr:uid="{44C3E7EF-2999-459A-8CC7-17C7D349963B}"/>
    <cellStyle name="40% - Accent6 4 8" xfId="1345" xr:uid="{41E62616-5601-4864-B3DD-E05ECE8924D5}"/>
    <cellStyle name="40% - Accent6 4 9" xfId="1346" xr:uid="{534294B6-71B5-4C62-8F44-8E64E4DDEDA1}"/>
    <cellStyle name="40% - Accent6 5" xfId="1347" xr:uid="{86FF19F4-05A5-4634-A8D6-17AB69C0B814}"/>
    <cellStyle name="40% - Accent6 5 10" xfId="1348" xr:uid="{6EBE8651-9FB8-469D-95C4-B25AEC289152}"/>
    <cellStyle name="40% - Accent6 5 2" xfId="1349" xr:uid="{70EE130B-E60A-4638-9728-8B16F329DE48}"/>
    <cellStyle name="40% - Accent6 5 3" xfId="1350" xr:uid="{59CE0A71-2788-4D39-A49E-53401C3F4B02}"/>
    <cellStyle name="40% - Accent6 5 4" xfId="1351" xr:uid="{45099608-4B7D-4915-BA7F-821A53197B87}"/>
    <cellStyle name="40% - Accent6 5 5" xfId="1352" xr:uid="{49987025-3C06-4BB0-A494-F313A079E157}"/>
    <cellStyle name="40% - Accent6 5 6" xfId="1353" xr:uid="{2B44AEB0-F8D3-4F24-8207-D18C3993A3D0}"/>
    <cellStyle name="40% - Accent6 5 7" xfId="1354" xr:uid="{BAA87F2E-2F93-4293-B0E2-760E95E63E6B}"/>
    <cellStyle name="40% - Accent6 5 8" xfId="1355" xr:uid="{B45DF881-B270-4C5A-A86C-BBB71800CA1F}"/>
    <cellStyle name="40% - Accent6 5 9" xfId="1356" xr:uid="{315E3AF0-6985-472E-AFDE-E82F96FB0FB1}"/>
    <cellStyle name="40% - Accent6 6 2" xfId="1357" xr:uid="{2839D909-CEB6-4139-8030-99A71B36B050}"/>
    <cellStyle name="40% - Accent6 7 2" xfId="1358" xr:uid="{C06823DD-252A-49A2-8FE5-0CB20AFB68DC}"/>
    <cellStyle name="40% - Accent6 8" xfId="1359" xr:uid="{7DDA64F2-C15B-4309-AE0F-0F80731CF708}"/>
    <cellStyle name="40% - Accent6 9" xfId="1360" xr:uid="{A1FFBBEF-4B0F-474A-B228-66F0B772CE99}"/>
    <cellStyle name="60% - Accent1" xfId="29" builtinId="32" customBuiltin="1"/>
    <cellStyle name="60% - Accent1 10" xfId="1361" xr:uid="{B200B46C-9ED6-4D5D-9D9B-1A96114B1AFD}"/>
    <cellStyle name="60% - Accent1 11" xfId="1362" xr:uid="{721ED359-B1D7-40C6-8067-CE8D50419887}"/>
    <cellStyle name="60% - Accent1 12" xfId="1363" xr:uid="{903631F2-06FC-4F32-9019-319C21C108EE}"/>
    <cellStyle name="60% - Accent1 13" xfId="1364" xr:uid="{FCD11CEA-F1B8-4D9E-8785-9FE22946AEE1}"/>
    <cellStyle name="60% - Accent1 14" xfId="1365" xr:uid="{14317B60-C56D-466C-866F-CE34832ADF76}"/>
    <cellStyle name="60% - Accent1 2" xfId="16739" xr:uid="{B55B4415-FD1E-44F2-8E73-F90E06235967}"/>
    <cellStyle name="60% - Accent1 2 10" xfId="1366" xr:uid="{7BACB45E-BDD3-4603-8DB0-C866745BA2F0}"/>
    <cellStyle name="60% - Accent1 2 11" xfId="1367" xr:uid="{33D54EC8-1F38-4655-B629-D66E33790F53}"/>
    <cellStyle name="60% - Accent1 2 12" xfId="1368" xr:uid="{C684D92D-E4EC-4063-A479-76D676753604}"/>
    <cellStyle name="60% - Accent1 2 13" xfId="1369" xr:uid="{8BEAD6D3-EF26-4CD1-805C-815E9112B419}"/>
    <cellStyle name="60% - Accent1 2 2" xfId="1370" xr:uid="{A123C2AE-CB57-4507-906D-9AA80774E4D0}"/>
    <cellStyle name="60% - Accent1 2 2 10" xfId="1371" xr:uid="{A209EC70-3B77-4EBA-8E47-1B976B1C5AC1}"/>
    <cellStyle name="60% - Accent1 2 2 2" xfId="1372" xr:uid="{87B8A61F-9EBE-42BE-85C1-52928707285F}"/>
    <cellStyle name="60% - Accent1 2 2 2 2" xfId="1373" xr:uid="{A02B5B5A-11E1-4C06-8C6C-3BEC363D029A}"/>
    <cellStyle name="60% - Accent1 2 2 3" xfId="1374" xr:uid="{014EE74A-A459-4356-88CD-3308AAD6269F}"/>
    <cellStyle name="60% - Accent1 2 2 4" xfId="1375" xr:uid="{E4E5CDCD-3572-47CB-A6BA-7BB24A61210F}"/>
    <cellStyle name="60% - Accent1 2 2 5" xfId="1376" xr:uid="{ACDA5890-3624-48F9-9BB2-1D9001257C87}"/>
    <cellStyle name="60% - Accent1 2 2 6" xfId="1377" xr:uid="{9D0102F1-05D6-4C6A-AB43-D46673DCF3EB}"/>
    <cellStyle name="60% - Accent1 2 2 7" xfId="1378" xr:uid="{13E0E35E-9AA2-4049-B0D9-80E10F6C49AF}"/>
    <cellStyle name="60% - Accent1 2 2 8" xfId="1379" xr:uid="{F2BFF601-B0CF-4B37-9162-387A4314FC9F}"/>
    <cellStyle name="60% - Accent1 2 2 9" xfId="1380" xr:uid="{436949A1-9DAC-48F1-B888-8A4C52B736D0}"/>
    <cellStyle name="60% - Accent1 2 3" xfId="1381" xr:uid="{ABB4E946-1C23-4B96-B580-2F53A8012CF1}"/>
    <cellStyle name="60% - Accent1 2 3 2" xfId="1382" xr:uid="{F37E2A4D-E8B4-434D-AF98-430A48CB06A1}"/>
    <cellStyle name="60% - Accent1 2 4" xfId="1383" xr:uid="{F361BEDE-85C5-44A7-BFA4-E8C29B36950E}"/>
    <cellStyle name="60% - Accent1 2 4 2" xfId="1384" xr:uid="{1A717487-E8E6-44F0-9BCA-A41F75A4CECA}"/>
    <cellStyle name="60% - Accent1 2 5" xfId="1385" xr:uid="{0532389A-4A5E-4AB8-998B-A547C7219459}"/>
    <cellStyle name="60% - Accent1 2 6" xfId="1386" xr:uid="{AB528153-C740-4CDB-A33A-B52421055449}"/>
    <cellStyle name="60% - Accent1 2 7" xfId="1387" xr:uid="{E43E60AD-FCB4-4EDC-B0EE-A948154E42DD}"/>
    <cellStyle name="60% - Accent1 2 8" xfId="1388" xr:uid="{AF1371E6-8958-4B0E-B945-6FA7AC85C3E4}"/>
    <cellStyle name="60% - Accent1 2 9" xfId="1389" xr:uid="{31D42400-1F30-460F-9A92-4A9505CB1830}"/>
    <cellStyle name="60% - Accent1 3" xfId="1390" xr:uid="{D5906209-E5CA-467D-B394-CC0876A91ACA}"/>
    <cellStyle name="60% - Accent1 3 10" xfId="1391" xr:uid="{E6B99741-339B-4DAF-86FB-42B3C78D7F44}"/>
    <cellStyle name="60% - Accent1 3 2" xfId="1392" xr:uid="{072A9F9F-4BD0-4C2D-BBD6-AC5385D453C8}"/>
    <cellStyle name="60% - Accent1 3 3" xfId="1393" xr:uid="{BE117C84-D812-45EC-B58C-6A286DACAADB}"/>
    <cellStyle name="60% - Accent1 3 4" xfId="1394" xr:uid="{C456DDB1-42F6-4EAD-B26A-8253A76A54AA}"/>
    <cellStyle name="60% - Accent1 3 5" xfId="1395" xr:uid="{90E81C71-6469-433A-8350-8932F8D04502}"/>
    <cellStyle name="60% - Accent1 3 6" xfId="1396" xr:uid="{841806FD-09CF-4B40-8DF0-A71E82C918A3}"/>
    <cellStyle name="60% - Accent1 3 7" xfId="1397" xr:uid="{2CD5BCAA-501B-42AC-8ACC-63BEBB1749CB}"/>
    <cellStyle name="60% - Accent1 3 8" xfId="1398" xr:uid="{98A30F1A-99DA-409A-B66E-63EA7ED42498}"/>
    <cellStyle name="60% - Accent1 3 9" xfId="1399" xr:uid="{51E037D5-E26C-4C53-A0F1-EC424791DEA4}"/>
    <cellStyle name="60% - Accent1 4" xfId="1400" xr:uid="{3DE0F515-8706-431E-AF67-243F3E6EF78D}"/>
    <cellStyle name="60% - Accent1 4 10" xfId="1401" xr:uid="{C662B1FC-237B-44C9-A848-B199BB19EA4A}"/>
    <cellStyle name="60% - Accent1 4 2" xfId="1402" xr:uid="{41F8B790-55AF-4A44-8598-F2F2D65DE2F4}"/>
    <cellStyle name="60% - Accent1 4 3" xfId="1403" xr:uid="{EA3E5588-9262-4231-8C6E-838FE80CFF24}"/>
    <cellStyle name="60% - Accent1 4 4" xfId="1404" xr:uid="{4BE66625-7F2E-447B-B707-0E62EC302D94}"/>
    <cellStyle name="60% - Accent1 4 5" xfId="1405" xr:uid="{39A1EC2F-C845-4A34-A154-B3253FE30D3E}"/>
    <cellStyle name="60% - Accent1 4 6" xfId="1406" xr:uid="{F1F0149F-E1FD-4A15-945F-EDED325394C1}"/>
    <cellStyle name="60% - Accent1 4 7" xfId="1407" xr:uid="{948912FC-B729-4813-8EAE-413209F785D5}"/>
    <cellStyle name="60% - Accent1 4 8" xfId="1408" xr:uid="{FF86F921-80C7-4D64-9DEE-712FA2058207}"/>
    <cellStyle name="60% - Accent1 4 9" xfId="1409" xr:uid="{48626796-2E29-4F91-843B-6A76964E9617}"/>
    <cellStyle name="60% - Accent1 5" xfId="1410" xr:uid="{B2B5D18E-69B7-43CC-B0FF-F04DD83BCFDF}"/>
    <cellStyle name="60% - Accent1 5 10" xfId="1411" xr:uid="{A2E995BC-9C5F-4242-B92D-C7A5432AC8B8}"/>
    <cellStyle name="60% - Accent1 5 2" xfId="1412" xr:uid="{7923D8A8-86CE-4AB9-920D-A198541C8063}"/>
    <cellStyle name="60% - Accent1 5 3" xfId="1413" xr:uid="{C6DF1635-A28B-4D02-A83E-D2C845899528}"/>
    <cellStyle name="60% - Accent1 5 4" xfId="1414" xr:uid="{72B0F472-7135-4648-9E11-F1A890883842}"/>
    <cellStyle name="60% - Accent1 5 5" xfId="1415" xr:uid="{79638C81-FBF3-4A6F-A00C-292632C8579C}"/>
    <cellStyle name="60% - Accent1 5 6" xfId="1416" xr:uid="{2F662F21-3DD2-47CA-941E-DAEDC9FB1933}"/>
    <cellStyle name="60% - Accent1 5 7" xfId="1417" xr:uid="{C07C2F1A-A9E0-4D84-A628-FA1C995CA1F7}"/>
    <cellStyle name="60% - Accent1 5 8" xfId="1418" xr:uid="{3BF54A77-47E3-4839-8E93-E3FA79AD9137}"/>
    <cellStyle name="60% - Accent1 5 9" xfId="1419" xr:uid="{80034B2C-2A4F-481C-A943-57ED25BFBC9A}"/>
    <cellStyle name="60% - Accent1 6 2" xfId="1420" xr:uid="{431FDACD-D45E-43BA-982A-35172ECAD57D}"/>
    <cellStyle name="60% - Accent1 7 2" xfId="1421" xr:uid="{EB76AA88-389E-4545-9E03-4B30565A3144}"/>
    <cellStyle name="60% - Accent1 8" xfId="1422" xr:uid="{F5BD30BA-4FBD-4CE4-9022-ADA438DAF9EC}"/>
    <cellStyle name="60% - Accent1 9" xfId="1423" xr:uid="{D32DF420-EB6F-4183-9827-9E9E0D97F762}"/>
    <cellStyle name="60% - Accent2" xfId="33" builtinId="36" customBuiltin="1"/>
    <cellStyle name="60% - Accent2 10" xfId="1424" xr:uid="{B5FC81BA-7E92-443F-8C48-64A71265B488}"/>
    <cellStyle name="60% - Accent2 11" xfId="1425" xr:uid="{FE258C57-98C0-438A-979D-911119C78D15}"/>
    <cellStyle name="60% - Accent2 12" xfId="1426" xr:uid="{9E4D47A6-D9E3-4D6A-88E9-89DE4EF614BD}"/>
    <cellStyle name="60% - Accent2 13" xfId="1427" xr:uid="{4F3BA3F2-D9B4-4E63-9375-EDF9026713C7}"/>
    <cellStyle name="60% - Accent2 14" xfId="1428" xr:uid="{6A5DFCB0-E518-4180-9799-4EB558BE734E}"/>
    <cellStyle name="60% - Accent2 2" xfId="16740" xr:uid="{552E9BE0-6830-484D-B878-FD26FBBB4371}"/>
    <cellStyle name="60% - Accent2 2 10" xfId="1429" xr:uid="{1DA7DC27-C263-4E5E-B19B-5E4A8B761B4C}"/>
    <cellStyle name="60% - Accent2 2 11" xfId="1430" xr:uid="{9D77EB70-2435-4BB2-8471-4D8B7D168313}"/>
    <cellStyle name="60% - Accent2 2 12" xfId="1431" xr:uid="{A181BDA7-FF68-4DBA-8C76-E381A8A55AD4}"/>
    <cellStyle name="60% - Accent2 2 13" xfId="1432" xr:uid="{63C42943-C49C-48A7-BEEA-C15DA9D5FB0B}"/>
    <cellStyle name="60% - Accent2 2 2" xfId="1433" xr:uid="{BACC0CBB-8DE6-4604-A19D-1F367A293A16}"/>
    <cellStyle name="60% - Accent2 2 2 10" xfId="1434" xr:uid="{4A35A48A-A021-451C-83C9-0B171214F99B}"/>
    <cellStyle name="60% - Accent2 2 2 2" xfId="1435" xr:uid="{F2FCFB58-D245-4F61-9A2D-37600916C8D8}"/>
    <cellStyle name="60% - Accent2 2 2 2 2" xfId="1436" xr:uid="{CD2580C4-A979-4E44-B124-75661872D20B}"/>
    <cellStyle name="60% - Accent2 2 2 3" xfId="1437" xr:uid="{7C18D4AE-2358-4618-9F3A-EE6BFDE2F384}"/>
    <cellStyle name="60% - Accent2 2 2 4" xfId="1438" xr:uid="{6271FBD4-D446-4FFF-8694-71CE4F695B9F}"/>
    <cellStyle name="60% - Accent2 2 2 5" xfId="1439" xr:uid="{A1C0DEB5-7FB3-4EE0-A150-D3B55D7B3854}"/>
    <cellStyle name="60% - Accent2 2 2 6" xfId="1440" xr:uid="{9E0FD65A-2693-4BE8-A150-0E28043D0D6D}"/>
    <cellStyle name="60% - Accent2 2 2 7" xfId="1441" xr:uid="{82773535-99C9-4AC1-BEC9-63D7C66DD366}"/>
    <cellStyle name="60% - Accent2 2 2 8" xfId="1442" xr:uid="{8909471D-BA38-4CA9-ADBA-CA3206B62274}"/>
    <cellStyle name="60% - Accent2 2 2 9" xfId="1443" xr:uid="{0D048FFC-7460-4A93-B7BD-9D2CAB8BD656}"/>
    <cellStyle name="60% - Accent2 2 3" xfId="1444" xr:uid="{D5D72249-41BA-497C-815B-683BDD51F050}"/>
    <cellStyle name="60% - Accent2 2 3 2" xfId="1445" xr:uid="{9F93034F-E272-43C4-8CB9-B0622EFBC2AF}"/>
    <cellStyle name="60% - Accent2 2 4" xfId="1446" xr:uid="{C6ACB0B3-7CCE-4A13-874C-06A22EACA992}"/>
    <cellStyle name="60% - Accent2 2 4 2" xfId="1447" xr:uid="{3C6DA8EA-73AB-40B3-A16F-AADA29B5C909}"/>
    <cellStyle name="60% - Accent2 2 5" xfId="1448" xr:uid="{3B1C51AB-A7F5-487D-A3B0-5559AB197E49}"/>
    <cellStyle name="60% - Accent2 2 6" xfId="1449" xr:uid="{0A28B121-997D-48B3-914C-5B9FB3E719A9}"/>
    <cellStyle name="60% - Accent2 2 7" xfId="1450" xr:uid="{EC4215FC-4015-4917-A7C3-97E3969DA484}"/>
    <cellStyle name="60% - Accent2 2 8" xfId="1451" xr:uid="{FD16E5D0-845F-4ADE-8A82-C2EC57A98E4A}"/>
    <cellStyle name="60% - Accent2 2 9" xfId="1452" xr:uid="{C7FDF9C4-4BD0-443B-9B2A-797FF68F970D}"/>
    <cellStyle name="60% - Accent2 3" xfId="1453" xr:uid="{2ECFA57E-5A55-48E8-BABF-B688746AC31E}"/>
    <cellStyle name="60% - Accent2 3 10" xfId="1454" xr:uid="{EFF376B6-8F71-4035-942E-82EB4E186A65}"/>
    <cellStyle name="60% - Accent2 3 2" xfId="1455" xr:uid="{E93EA9F2-335A-4D1E-83A2-BA622A4930F6}"/>
    <cellStyle name="60% - Accent2 3 3" xfId="1456" xr:uid="{71920068-D581-447C-8A19-33B213340F5E}"/>
    <cellStyle name="60% - Accent2 3 4" xfId="1457" xr:uid="{455C2971-D30B-43DB-9CE9-1B3E595DBBA5}"/>
    <cellStyle name="60% - Accent2 3 5" xfId="1458" xr:uid="{5A47B3C5-898F-4CB2-BFAA-B0590E5B0F96}"/>
    <cellStyle name="60% - Accent2 3 6" xfId="1459" xr:uid="{7BBCEE3C-E10F-48B7-B74F-9536E0888461}"/>
    <cellStyle name="60% - Accent2 3 7" xfId="1460" xr:uid="{7142C1F2-4EB4-405F-9C0F-A2FC7401839E}"/>
    <cellStyle name="60% - Accent2 3 8" xfId="1461" xr:uid="{6EB82A63-B970-46ED-95F4-792BCA776072}"/>
    <cellStyle name="60% - Accent2 3 9" xfId="1462" xr:uid="{1E1151A8-CF23-4E40-9976-7E4A03CB2952}"/>
    <cellStyle name="60% - Accent2 4" xfId="1463" xr:uid="{3D64C907-68C4-45A2-850E-F9BFEEF9BE89}"/>
    <cellStyle name="60% - Accent2 4 10" xfId="1464" xr:uid="{A63F9737-9A58-455C-B43B-0C332506BAAA}"/>
    <cellStyle name="60% - Accent2 4 2" xfId="1465" xr:uid="{FFE3C165-D79E-47DC-984E-D605F0FF2C0D}"/>
    <cellStyle name="60% - Accent2 4 3" xfId="1466" xr:uid="{68FC2061-6417-4AD2-8D15-78FE4F72E550}"/>
    <cellStyle name="60% - Accent2 4 4" xfId="1467" xr:uid="{348885E0-775F-4F20-A8B7-D8966FF1C8F3}"/>
    <cellStyle name="60% - Accent2 4 5" xfId="1468" xr:uid="{93862D57-6E68-4DFD-A6D9-68E7DF7DB304}"/>
    <cellStyle name="60% - Accent2 4 6" xfId="1469" xr:uid="{4BD55ECA-4C87-4C91-B840-C2F3A5081C27}"/>
    <cellStyle name="60% - Accent2 4 7" xfId="1470" xr:uid="{D19006B9-7645-46BA-8872-10824F5057B5}"/>
    <cellStyle name="60% - Accent2 4 8" xfId="1471" xr:uid="{C79229DC-C981-4196-9771-DB8D2F2C9A94}"/>
    <cellStyle name="60% - Accent2 4 9" xfId="1472" xr:uid="{54F8D1BD-4131-4D65-8912-9BBDF01A3594}"/>
    <cellStyle name="60% - Accent2 5" xfId="1473" xr:uid="{3D6CB365-785F-4EC3-8F4C-6A106B4C6EC2}"/>
    <cellStyle name="60% - Accent2 5 10" xfId="1474" xr:uid="{828B8190-28DA-4955-AF47-670A5C05A360}"/>
    <cellStyle name="60% - Accent2 5 2" xfId="1475" xr:uid="{B62C7083-7D3C-4AF5-9785-7E0D71257961}"/>
    <cellStyle name="60% - Accent2 5 3" xfId="1476" xr:uid="{84F210FB-A453-4945-9A1A-CE1D129B721D}"/>
    <cellStyle name="60% - Accent2 5 4" xfId="1477" xr:uid="{5E41E782-B3CC-4286-9D5F-BB120E3D0F3C}"/>
    <cellStyle name="60% - Accent2 5 5" xfId="1478" xr:uid="{58A2E2C5-5010-4732-8C77-30C74CB49D7B}"/>
    <cellStyle name="60% - Accent2 5 6" xfId="1479" xr:uid="{7EF8782A-2993-4F15-96ED-ED1C4DC8129B}"/>
    <cellStyle name="60% - Accent2 5 7" xfId="1480" xr:uid="{6C12EF88-A036-4719-888E-06984D3F2F57}"/>
    <cellStyle name="60% - Accent2 5 8" xfId="1481" xr:uid="{B526C994-F8C2-419D-8D53-28F27B64DCE5}"/>
    <cellStyle name="60% - Accent2 5 9" xfId="1482" xr:uid="{C1D41C96-A7DF-4978-97C6-9A39D626EF6C}"/>
    <cellStyle name="60% - Accent2 6 2" xfId="1483" xr:uid="{C3525F19-868F-4479-86E4-C6DC7174505E}"/>
    <cellStyle name="60% - Accent2 7 2" xfId="1484" xr:uid="{1AFA91B4-AE0E-47CF-BE14-B25A5BD5C51D}"/>
    <cellStyle name="60% - Accent2 8" xfId="1485" xr:uid="{B0B1D1E1-779A-4700-9EE7-3EED8F5DAC26}"/>
    <cellStyle name="60% - Accent2 9" xfId="1486" xr:uid="{40BC3101-336F-4880-9896-AD363BC7B1BD}"/>
    <cellStyle name="60% - Accent3" xfId="37" builtinId="40" customBuiltin="1"/>
    <cellStyle name="60% - Accent3 10" xfId="1487" xr:uid="{A46F838B-7158-4CCA-BB0B-78FEAC82BBEF}"/>
    <cellStyle name="60% - Accent3 11" xfId="1488" xr:uid="{F5637A9C-6477-4019-A281-59F5FA726E14}"/>
    <cellStyle name="60% - Accent3 12" xfId="1489" xr:uid="{E89AFF33-ACB1-4548-960D-BF51D046468E}"/>
    <cellStyle name="60% - Accent3 13" xfId="1490" xr:uid="{A16AD54E-1723-4EA2-885B-5E3BC331D2B5}"/>
    <cellStyle name="60% - Accent3 14" xfId="1491" xr:uid="{F0CA4980-8455-4084-A19A-8885016D897D}"/>
    <cellStyle name="60% - Accent3 2" xfId="16741" xr:uid="{43FD7B34-8EF5-4AE1-ACF9-A16989E8DA78}"/>
    <cellStyle name="60% - Accent3 2 10" xfId="1492" xr:uid="{D759D9DF-2C6C-470B-8644-FCEE206C4CF9}"/>
    <cellStyle name="60% - Accent3 2 11" xfId="1493" xr:uid="{A92BD771-A562-445D-974C-0C5DC6DEA21B}"/>
    <cellStyle name="60% - Accent3 2 12" xfId="1494" xr:uid="{C56CF375-55D9-4330-A2D1-8AF2A7614D0E}"/>
    <cellStyle name="60% - Accent3 2 13" xfId="1495" xr:uid="{D3F1D7B1-5E3C-44F4-B2FD-405F83FCB3CE}"/>
    <cellStyle name="60% - Accent3 2 2" xfId="1496" xr:uid="{5373C2D8-723F-42E3-BED4-3A3F7898F25C}"/>
    <cellStyle name="60% - Accent3 2 2 10" xfId="1497" xr:uid="{B5FB6545-F92E-48A1-801D-DAFCC0957AD8}"/>
    <cellStyle name="60% - Accent3 2 2 2" xfId="1498" xr:uid="{EA4DEA6A-3EE5-4990-B633-11FF0AAC92E7}"/>
    <cellStyle name="60% - Accent3 2 2 2 2" xfId="1499" xr:uid="{D3547328-5E9B-48BA-A289-488F4D35D5FE}"/>
    <cellStyle name="60% - Accent3 2 2 3" xfId="1500" xr:uid="{52E31F99-03B3-4349-89A1-0097A439F32E}"/>
    <cellStyle name="60% - Accent3 2 2 4" xfId="1501" xr:uid="{117D3019-DBE5-400E-A4E2-9B1C0DD91B42}"/>
    <cellStyle name="60% - Accent3 2 2 5" xfId="1502" xr:uid="{328076F9-AAFF-4CC3-82C9-978E7AD8C23E}"/>
    <cellStyle name="60% - Accent3 2 2 6" xfId="1503" xr:uid="{77AB1DEF-2343-4B1F-A1B7-CFF31125054A}"/>
    <cellStyle name="60% - Accent3 2 2 7" xfId="1504" xr:uid="{93C2F6BA-3857-41CB-B40A-2AFBDC9049CD}"/>
    <cellStyle name="60% - Accent3 2 2 8" xfId="1505" xr:uid="{DD2FBDED-137A-4220-9F80-63F5B86CC7A6}"/>
    <cellStyle name="60% - Accent3 2 2 9" xfId="1506" xr:uid="{23E25129-F701-47AF-9AE0-A21828F97ECD}"/>
    <cellStyle name="60% - Accent3 2 3" xfId="1507" xr:uid="{BA02EA02-BABE-4042-8427-ADABECC35C8E}"/>
    <cellStyle name="60% - Accent3 2 3 2" xfId="1508" xr:uid="{27C1D1CD-DA8F-4D90-A37C-34F8E4C45C2E}"/>
    <cellStyle name="60% - Accent3 2 4" xfId="1509" xr:uid="{86BF359C-A742-41F3-BF4C-1EE7DC4E3140}"/>
    <cellStyle name="60% - Accent3 2 4 2" xfId="1510" xr:uid="{D1D4CA82-238B-4A78-96DC-36F9F4BC8E20}"/>
    <cellStyle name="60% - Accent3 2 5" xfId="1511" xr:uid="{DD6E81CA-3814-4D94-88B8-E9BB11628699}"/>
    <cellStyle name="60% - Accent3 2 6" xfId="1512" xr:uid="{10FE5F9A-1F65-43B7-A7BB-D7A082B239AF}"/>
    <cellStyle name="60% - Accent3 2 7" xfId="1513" xr:uid="{1D3938AD-26AC-4386-BD50-10D52C0D1A74}"/>
    <cellStyle name="60% - Accent3 2 8" xfId="1514" xr:uid="{8F5C8DFD-68CF-441C-BB76-5E3B8E3AC8B7}"/>
    <cellStyle name="60% - Accent3 2 9" xfId="1515" xr:uid="{AC541801-362B-4EDF-AB9B-DEE3D7ACF4F1}"/>
    <cellStyle name="60% - Accent3 3" xfId="1516" xr:uid="{FB9CA828-32FE-43C5-882F-D6C142050606}"/>
    <cellStyle name="60% - Accent3 3 10" xfId="1517" xr:uid="{4B71D5A6-F4AA-412A-BEB5-C5EA86656A31}"/>
    <cellStyle name="60% - Accent3 3 2" xfId="1518" xr:uid="{4F68CC3B-FD52-4BCA-B4C8-59E4F5DD5979}"/>
    <cellStyle name="60% - Accent3 3 3" xfId="1519" xr:uid="{042B76DC-7059-4A60-A007-149DD14B4735}"/>
    <cellStyle name="60% - Accent3 3 4" xfId="1520" xr:uid="{68071F88-A03B-4AEB-927C-DB6DDF2A0CDA}"/>
    <cellStyle name="60% - Accent3 3 5" xfId="1521" xr:uid="{8E0680C1-E7E7-40A5-8AF2-347A3C4A60C2}"/>
    <cellStyle name="60% - Accent3 3 6" xfId="1522" xr:uid="{D1BB0770-3BC2-4AA8-BA79-2482C2EF24D3}"/>
    <cellStyle name="60% - Accent3 3 7" xfId="1523" xr:uid="{D03E5601-620C-44AA-9C41-65518276D3D4}"/>
    <cellStyle name="60% - Accent3 3 8" xfId="1524" xr:uid="{A5D49691-4D77-452A-9B21-76C95D835E44}"/>
    <cellStyle name="60% - Accent3 3 9" xfId="1525" xr:uid="{15DCAE7E-C536-47EA-8AC1-60DC1FC43B3A}"/>
    <cellStyle name="60% - Accent3 4" xfId="1526" xr:uid="{5AB1B1DF-6914-4ED0-9026-9CF1418484B6}"/>
    <cellStyle name="60% - Accent3 4 10" xfId="1527" xr:uid="{BA559E9D-9E79-48BE-8125-93D1C705966E}"/>
    <cellStyle name="60% - Accent3 4 2" xfId="1528" xr:uid="{27B93E23-F4DE-4B1E-A510-0446A600E3CA}"/>
    <cellStyle name="60% - Accent3 4 3" xfId="1529" xr:uid="{E54C799E-703B-4B33-99A1-5F3BC57812C5}"/>
    <cellStyle name="60% - Accent3 4 4" xfId="1530" xr:uid="{BA06F7B9-4CC3-4AC8-AAC0-400C22AF872E}"/>
    <cellStyle name="60% - Accent3 4 5" xfId="1531" xr:uid="{30821285-5485-494C-8920-DE8EEA07BB02}"/>
    <cellStyle name="60% - Accent3 4 6" xfId="1532" xr:uid="{C2F8ADB4-2E61-4D7D-A31B-33ACDF859CD5}"/>
    <cellStyle name="60% - Accent3 4 7" xfId="1533" xr:uid="{1B297282-E1BC-49BA-A8B2-EFE8CC96F10D}"/>
    <cellStyle name="60% - Accent3 4 8" xfId="1534" xr:uid="{2E22594A-64EB-4F2B-AD6F-D0D68852292A}"/>
    <cellStyle name="60% - Accent3 4 9" xfId="1535" xr:uid="{D5C5C198-2B38-4315-BA4A-0857051ACE7B}"/>
    <cellStyle name="60% - Accent3 5" xfId="1536" xr:uid="{8C6417D4-E422-4B5C-8462-6B5A007EB8FC}"/>
    <cellStyle name="60% - Accent3 5 10" xfId="1537" xr:uid="{7556FF03-30BC-4465-985A-491584A5FEAB}"/>
    <cellStyle name="60% - Accent3 5 2" xfId="1538" xr:uid="{5797AEC5-B17F-45BD-BD52-0D195342C262}"/>
    <cellStyle name="60% - Accent3 5 3" xfId="1539" xr:uid="{50466EC1-2BBC-4536-8E8B-A240ABB1909D}"/>
    <cellStyle name="60% - Accent3 5 4" xfId="1540" xr:uid="{CC6098C3-084E-4B7B-92AA-AF09C05D03CD}"/>
    <cellStyle name="60% - Accent3 5 5" xfId="1541" xr:uid="{D0B0BDAB-6D65-4756-8FD4-B8A3F248E40A}"/>
    <cellStyle name="60% - Accent3 5 6" xfId="1542" xr:uid="{F8D52A27-29AE-4A7A-A0D2-C55083D0AC8F}"/>
    <cellStyle name="60% - Accent3 5 7" xfId="1543" xr:uid="{2FFC6D3F-7EB1-4A3E-91E2-75D716ACA59D}"/>
    <cellStyle name="60% - Accent3 5 8" xfId="1544" xr:uid="{B3232CD5-74CC-40EC-81C1-C997CBCA24D7}"/>
    <cellStyle name="60% - Accent3 5 9" xfId="1545" xr:uid="{5CFE3884-D301-4707-8877-CD9851186B2B}"/>
    <cellStyle name="60% - Accent3 6 2" xfId="1546" xr:uid="{3277A732-0E68-48A8-80AA-6E886C4DC0A9}"/>
    <cellStyle name="60% - Accent3 7 2" xfId="1547" xr:uid="{07CB7DD9-BAB4-4E07-897D-86653271BA7D}"/>
    <cellStyle name="60% - Accent3 8" xfId="1548" xr:uid="{12E7AB51-2250-4376-8AF8-7EF08529F9F7}"/>
    <cellStyle name="60% - Accent3 9" xfId="1549" xr:uid="{1E68EAD7-8DAE-434C-967E-1A48F44ADFCB}"/>
    <cellStyle name="60% - Accent4" xfId="41" builtinId="44" customBuiltin="1"/>
    <cellStyle name="60% - Accent4 10" xfId="1550" xr:uid="{E3889FA6-28D6-4AF6-AB72-FE8051A76C39}"/>
    <cellStyle name="60% - Accent4 11" xfId="1551" xr:uid="{65D183B0-E378-4DF7-A48F-C163CF5D5591}"/>
    <cellStyle name="60% - Accent4 12" xfId="1552" xr:uid="{4B766582-3128-4555-B989-28E3B4163DC6}"/>
    <cellStyle name="60% - Accent4 13" xfId="1553" xr:uid="{43782E0C-F31B-42F2-BDD9-26FC3E12254F}"/>
    <cellStyle name="60% - Accent4 14" xfId="1554" xr:uid="{DEA83E40-90F9-4D80-BD8F-A4EA5C038B3D}"/>
    <cellStyle name="60% - Accent4 2" xfId="16742" xr:uid="{C16F8906-5426-481D-B8F9-3E2093E75CBB}"/>
    <cellStyle name="60% - Accent4 2 10" xfId="1555" xr:uid="{1ACEE5A9-BA29-4A1E-A881-25B04CAEA53C}"/>
    <cellStyle name="60% - Accent4 2 11" xfId="1556" xr:uid="{77598326-0763-4716-BF57-58A58A328AC5}"/>
    <cellStyle name="60% - Accent4 2 12" xfId="1557" xr:uid="{08F7F436-4BA4-43E1-8957-28DE66A0EAE2}"/>
    <cellStyle name="60% - Accent4 2 13" xfId="1558" xr:uid="{8936F030-C5B5-48F9-90C4-B29F7E9162C5}"/>
    <cellStyle name="60% - Accent4 2 2" xfId="1559" xr:uid="{61A8E923-9A2C-46EE-88F6-72F616D6A832}"/>
    <cellStyle name="60% - Accent4 2 2 10" xfId="1560" xr:uid="{0D6F16DF-D926-4CD0-9407-EFE213936EE3}"/>
    <cellStyle name="60% - Accent4 2 2 2" xfId="1561" xr:uid="{95077C67-5533-4AA1-BBC3-0A50994B846E}"/>
    <cellStyle name="60% - Accent4 2 2 2 2" xfId="1562" xr:uid="{37B60734-916F-4F6A-A3B0-379E9A369503}"/>
    <cellStyle name="60% - Accent4 2 2 3" xfId="1563" xr:uid="{0B13A11E-3A4D-4CF3-A23B-E9AF53D0624C}"/>
    <cellStyle name="60% - Accent4 2 2 4" xfId="1564" xr:uid="{7EE717F3-7880-4459-9CD1-06616B712A09}"/>
    <cellStyle name="60% - Accent4 2 2 5" xfId="1565" xr:uid="{6A506266-6C46-41F6-9AC6-A67A088FB739}"/>
    <cellStyle name="60% - Accent4 2 2 6" xfId="1566" xr:uid="{65CFB49D-A79B-4FE0-BC15-4375515B9034}"/>
    <cellStyle name="60% - Accent4 2 2 7" xfId="1567" xr:uid="{600BB745-86F8-418A-8A4A-722A0091AD30}"/>
    <cellStyle name="60% - Accent4 2 2 8" xfId="1568" xr:uid="{D218AFF5-9228-4087-82A5-9EE6DFA3DADF}"/>
    <cellStyle name="60% - Accent4 2 2 9" xfId="1569" xr:uid="{FA737D9E-C4C8-40F9-B0CE-2C31D835CF72}"/>
    <cellStyle name="60% - Accent4 2 3" xfId="1570" xr:uid="{F532B060-E826-4BB1-B42F-55ABE11D34CD}"/>
    <cellStyle name="60% - Accent4 2 3 2" xfId="1571" xr:uid="{F834B67C-A65D-4A1B-A0AF-AE23A4ECE512}"/>
    <cellStyle name="60% - Accent4 2 4" xfId="1572" xr:uid="{817C6184-B818-4EDE-B481-D1ACBA844D74}"/>
    <cellStyle name="60% - Accent4 2 4 2" xfId="1573" xr:uid="{75F777E7-1135-47AC-A4F8-BDA31F9AA603}"/>
    <cellStyle name="60% - Accent4 2 5" xfId="1574" xr:uid="{ED215C80-9410-43AB-9BA7-2914292C7D55}"/>
    <cellStyle name="60% - Accent4 2 6" xfId="1575" xr:uid="{FAEA7FEF-5B16-4C91-847C-CA245FA86381}"/>
    <cellStyle name="60% - Accent4 2 7" xfId="1576" xr:uid="{8967708F-2E56-469E-B934-9A0AB0E00FC4}"/>
    <cellStyle name="60% - Accent4 2 8" xfId="1577" xr:uid="{31563EC3-5F9C-4B0E-AC2E-2389856BB934}"/>
    <cellStyle name="60% - Accent4 2 9" xfId="1578" xr:uid="{7D67E9FC-046F-422C-9937-8A8FFE194D9B}"/>
    <cellStyle name="60% - Accent4 3" xfId="1579" xr:uid="{E2625CB1-85EE-4CF1-A6D7-2BC2653B24E9}"/>
    <cellStyle name="60% - Accent4 3 10" xfId="1580" xr:uid="{950A7FBA-18FF-48D1-8761-93AB7CDAE678}"/>
    <cellStyle name="60% - Accent4 3 2" xfId="1581" xr:uid="{B9FB5EFE-E32C-47BC-81FF-1A4AB0D6E05B}"/>
    <cellStyle name="60% - Accent4 3 3" xfId="1582" xr:uid="{9D39E3CC-DC5D-4A33-B6A2-D684E3319AB1}"/>
    <cellStyle name="60% - Accent4 3 4" xfId="1583" xr:uid="{768B6C9D-9780-448D-A990-AF8F4F8BC910}"/>
    <cellStyle name="60% - Accent4 3 5" xfId="1584" xr:uid="{44DAF6F5-C0CE-4EC2-9DEC-6CDA19EBA25D}"/>
    <cellStyle name="60% - Accent4 3 6" xfId="1585" xr:uid="{8A0C7FCC-2E94-46F7-8AA2-BDCFA882055C}"/>
    <cellStyle name="60% - Accent4 3 7" xfId="1586" xr:uid="{6169200B-70FA-47F3-8D85-3CCBCDDB942A}"/>
    <cellStyle name="60% - Accent4 3 8" xfId="1587" xr:uid="{28A15689-E230-4A0A-9759-384E27BD06B0}"/>
    <cellStyle name="60% - Accent4 3 9" xfId="1588" xr:uid="{0AA7A892-221F-44A1-A38A-87D00463D568}"/>
    <cellStyle name="60% - Accent4 4" xfId="1589" xr:uid="{CD9089C9-DD47-4B23-93D7-67C914357875}"/>
    <cellStyle name="60% - Accent4 4 10" xfId="1590" xr:uid="{BA414BAC-D6ED-4B9E-A9E6-D59828C24C27}"/>
    <cellStyle name="60% - Accent4 4 2" xfId="1591" xr:uid="{969A605A-2B1D-48B1-9D8B-A58ECB1D115E}"/>
    <cellStyle name="60% - Accent4 4 3" xfId="1592" xr:uid="{4439935C-2CD9-4B89-8AFA-5B27D81A82B1}"/>
    <cellStyle name="60% - Accent4 4 4" xfId="1593" xr:uid="{6C32AE0C-62EB-4D5B-9CB8-AA976AE8AA47}"/>
    <cellStyle name="60% - Accent4 4 5" xfId="1594" xr:uid="{54FE50F3-7285-4FDE-AE17-A3A4282C1CA0}"/>
    <cellStyle name="60% - Accent4 4 6" xfId="1595" xr:uid="{E8C08374-C55D-4377-9E8E-BE4ED77224F4}"/>
    <cellStyle name="60% - Accent4 4 7" xfId="1596" xr:uid="{D1D2614B-1EEB-4B23-A35E-87B9A813C02A}"/>
    <cellStyle name="60% - Accent4 4 8" xfId="1597" xr:uid="{37046860-E749-466F-98FA-5A51E76AD23E}"/>
    <cellStyle name="60% - Accent4 4 9" xfId="1598" xr:uid="{BC188C2D-87C3-4FF4-BE97-FD8264D4ECD4}"/>
    <cellStyle name="60% - Accent4 5" xfId="1599" xr:uid="{19D6D12C-0998-47E0-924D-EEE1C430558A}"/>
    <cellStyle name="60% - Accent4 5 10" xfId="1600" xr:uid="{E1FF33BC-B84F-499C-9F96-2F819A16FA30}"/>
    <cellStyle name="60% - Accent4 5 2" xfId="1601" xr:uid="{8D9F3724-3BE7-4ABA-964E-66D731F36C21}"/>
    <cellStyle name="60% - Accent4 5 3" xfId="1602" xr:uid="{E044D5A0-7D74-4519-BA2C-8A9911E5B937}"/>
    <cellStyle name="60% - Accent4 5 4" xfId="1603" xr:uid="{CE0DE9AE-208B-489C-8867-D28DBBBB2691}"/>
    <cellStyle name="60% - Accent4 5 5" xfId="1604" xr:uid="{B96587D5-169B-4802-8B85-E2C77C2B309A}"/>
    <cellStyle name="60% - Accent4 5 6" xfId="1605" xr:uid="{3D60D45B-BC43-45C8-A048-B9800E71B3E7}"/>
    <cellStyle name="60% - Accent4 5 7" xfId="1606" xr:uid="{67687E96-E46F-4287-B186-4A3EAB2A62BF}"/>
    <cellStyle name="60% - Accent4 5 8" xfId="1607" xr:uid="{B3C3253C-2D9C-472B-AF1B-9128EF586D92}"/>
    <cellStyle name="60% - Accent4 5 9" xfId="1608" xr:uid="{09EA1C86-1288-40FE-948E-4A93F54F5065}"/>
    <cellStyle name="60% - Accent4 6 2" xfId="1609" xr:uid="{19DB2E9F-F830-4EA1-89C2-96F6EC758C1B}"/>
    <cellStyle name="60% - Accent4 7 2" xfId="1610" xr:uid="{13A9EA4F-905D-473F-B565-0C090D4D1FAD}"/>
    <cellStyle name="60% - Accent4 8" xfId="1611" xr:uid="{0C02D407-95B1-4FAD-9A1E-7572D6942211}"/>
    <cellStyle name="60% - Accent4 9" xfId="1612" xr:uid="{54EC1BE7-5B31-4A4C-9912-91310BBFDFD5}"/>
    <cellStyle name="60% - Accent5" xfId="45" builtinId="48" customBuiltin="1"/>
    <cellStyle name="60% - Accent5 10" xfId="1613" xr:uid="{801BDDF0-E448-4052-8157-9FCE980DDA21}"/>
    <cellStyle name="60% - Accent5 11" xfId="1614" xr:uid="{8A0B60B4-4BAF-4429-9855-2F05E07375BA}"/>
    <cellStyle name="60% - Accent5 12" xfId="1615" xr:uid="{8BF0E45B-1924-4A8C-84CF-E74EF6C22559}"/>
    <cellStyle name="60% - Accent5 13" xfId="1616" xr:uid="{6AAF33CD-1E33-4A7D-86ED-14868AD8D931}"/>
    <cellStyle name="60% - Accent5 14" xfId="1617" xr:uid="{963298FC-75DB-4498-A9E7-A58581659A16}"/>
    <cellStyle name="60% - Accent5 2" xfId="16743" xr:uid="{27123838-B7D6-4C0D-87E8-3B4FA812C5D0}"/>
    <cellStyle name="60% - Accent5 2 10" xfId="1618" xr:uid="{BA3B949B-7221-4A06-8C41-DCC15D9959C7}"/>
    <cellStyle name="60% - Accent5 2 11" xfId="1619" xr:uid="{689E42AB-9159-4012-8EDB-F169C91C8ABA}"/>
    <cellStyle name="60% - Accent5 2 12" xfId="1620" xr:uid="{0708E2B3-C30A-4163-B0CD-BE8B32517680}"/>
    <cellStyle name="60% - Accent5 2 13" xfId="1621" xr:uid="{3272E96D-D4A6-4734-BADD-05E72EDA9E3C}"/>
    <cellStyle name="60% - Accent5 2 2" xfId="1622" xr:uid="{1396F8D1-5BEE-411B-8D68-8E651ECB8779}"/>
    <cellStyle name="60% - Accent5 2 2 10" xfId="1623" xr:uid="{A9C2494C-3ACF-410D-803E-52E4ED82BE21}"/>
    <cellStyle name="60% - Accent5 2 2 2" xfId="1624" xr:uid="{119BECEF-0250-4DF3-A86F-5A8D95A57553}"/>
    <cellStyle name="60% - Accent5 2 2 2 2" xfId="1625" xr:uid="{D5FEC2DD-480A-4BF7-AB7A-40F649D827FB}"/>
    <cellStyle name="60% - Accent5 2 2 3" xfId="1626" xr:uid="{CBA3BC0A-BFBF-4876-91FC-9B38B2D4B3A9}"/>
    <cellStyle name="60% - Accent5 2 2 4" xfId="1627" xr:uid="{8C12E64E-465C-4306-B25D-AC9F770A8AC0}"/>
    <cellStyle name="60% - Accent5 2 2 5" xfId="1628" xr:uid="{005D6B23-C165-49C4-AB85-5AC589DFBFA6}"/>
    <cellStyle name="60% - Accent5 2 2 6" xfId="1629" xr:uid="{64E956EC-4A29-449A-B223-B82A22A88BC5}"/>
    <cellStyle name="60% - Accent5 2 2 7" xfId="1630" xr:uid="{D0DC05C2-1903-4FBA-A0FD-B67502B666ED}"/>
    <cellStyle name="60% - Accent5 2 2 8" xfId="1631" xr:uid="{269CCC61-EA48-4814-844D-2D36C208BA64}"/>
    <cellStyle name="60% - Accent5 2 2 9" xfId="1632" xr:uid="{387E1196-F04D-4CDE-9079-D6BFFB7BE0D3}"/>
    <cellStyle name="60% - Accent5 2 3" xfId="1633" xr:uid="{843AB206-749C-415F-B834-A5490923642D}"/>
    <cellStyle name="60% - Accent5 2 3 2" xfId="1634" xr:uid="{9E6F07CD-893F-46F2-BEBD-D6B17712D29B}"/>
    <cellStyle name="60% - Accent5 2 4" xfId="1635" xr:uid="{81FCC681-13B0-47F0-9698-08735DA230D9}"/>
    <cellStyle name="60% - Accent5 2 4 2" xfId="1636" xr:uid="{6234FB7B-482D-44C6-9C03-9C9945353607}"/>
    <cellStyle name="60% - Accent5 2 5" xfId="1637" xr:uid="{0A9A1C15-5C38-4BA9-9387-7187CE0F98CD}"/>
    <cellStyle name="60% - Accent5 2 6" xfId="1638" xr:uid="{65628D18-A258-43C7-ABEA-E39BDC277D8A}"/>
    <cellStyle name="60% - Accent5 2 7" xfId="1639" xr:uid="{633FC21D-0108-4FC0-817D-9EF7BD4898AC}"/>
    <cellStyle name="60% - Accent5 2 8" xfId="1640" xr:uid="{7A2EDE8B-A599-4472-8226-022F151DD205}"/>
    <cellStyle name="60% - Accent5 2 9" xfId="1641" xr:uid="{F1C2CC9D-150E-4F8C-B3C3-83FE40A6AC0E}"/>
    <cellStyle name="60% - Accent5 3" xfId="1642" xr:uid="{CA157370-ECEF-4B2B-B72A-6D6A740C7A6A}"/>
    <cellStyle name="60% - Accent5 3 10" xfId="1643" xr:uid="{34EEFFA6-72FA-46AE-A6CE-E4FA84A294EA}"/>
    <cellStyle name="60% - Accent5 3 2" xfId="1644" xr:uid="{DB502B76-3AF4-4AD0-854A-587A0838DF8E}"/>
    <cellStyle name="60% - Accent5 3 3" xfId="1645" xr:uid="{27729FBD-1899-42A2-A46C-5D6E6C035C73}"/>
    <cellStyle name="60% - Accent5 3 4" xfId="1646" xr:uid="{798BF63C-6739-45A8-A933-303B63D8AC1D}"/>
    <cellStyle name="60% - Accent5 3 5" xfId="1647" xr:uid="{B928DF79-CCB0-4DE7-8EAB-C75C31557BF5}"/>
    <cellStyle name="60% - Accent5 3 6" xfId="1648" xr:uid="{DC037707-B0E3-4E63-B141-6B0DFF3419BE}"/>
    <cellStyle name="60% - Accent5 3 7" xfId="1649" xr:uid="{40683113-8197-4339-B0FF-8EE581D20A3E}"/>
    <cellStyle name="60% - Accent5 3 8" xfId="1650" xr:uid="{BBE09CFF-35D4-4CFB-98FB-B6BCBFB6A6A9}"/>
    <cellStyle name="60% - Accent5 3 9" xfId="1651" xr:uid="{397BAB08-38B8-4F12-9D42-A653C53FAC70}"/>
    <cellStyle name="60% - Accent5 4" xfId="1652" xr:uid="{6082E559-7BFD-4211-A1CE-405F35BC308B}"/>
    <cellStyle name="60% - Accent5 4 10" xfId="1653" xr:uid="{BE74488E-BE56-4F14-8ECB-5A1D48BA851D}"/>
    <cellStyle name="60% - Accent5 4 2" xfId="1654" xr:uid="{9605BA24-0902-491D-914E-A17A40D84776}"/>
    <cellStyle name="60% - Accent5 4 3" xfId="1655" xr:uid="{B7648F54-AC0E-4B9F-950B-101F5785D4F1}"/>
    <cellStyle name="60% - Accent5 4 4" xfId="1656" xr:uid="{3D8B9B49-9E95-45F5-8D9B-505DB3B13637}"/>
    <cellStyle name="60% - Accent5 4 5" xfId="1657" xr:uid="{C72136D3-EF94-4B54-9845-42C5EDDAD0BB}"/>
    <cellStyle name="60% - Accent5 4 6" xfId="1658" xr:uid="{BA3ED561-483B-4411-8D12-6C1DA3FA6027}"/>
    <cellStyle name="60% - Accent5 4 7" xfId="1659" xr:uid="{F3EAA93E-7366-4128-9FC2-14EEBBB9FD1D}"/>
    <cellStyle name="60% - Accent5 4 8" xfId="1660" xr:uid="{5A2EB937-0643-41D9-BB52-C902EAA147B9}"/>
    <cellStyle name="60% - Accent5 4 9" xfId="1661" xr:uid="{4E312A6C-FE1D-435E-8E82-854440AB356D}"/>
    <cellStyle name="60% - Accent5 5" xfId="1662" xr:uid="{720B8F8A-5869-416E-B883-CB2B1380B0D6}"/>
    <cellStyle name="60% - Accent5 5 10" xfId="1663" xr:uid="{7C4C9975-A141-4351-A6D9-A7A1066B8FBB}"/>
    <cellStyle name="60% - Accent5 5 2" xfId="1664" xr:uid="{FB7AEC9A-5C45-4B2D-84CA-234F114FBEFB}"/>
    <cellStyle name="60% - Accent5 5 3" xfId="1665" xr:uid="{5310F8FC-9A7D-4EEE-8455-8CEFABCA6C14}"/>
    <cellStyle name="60% - Accent5 5 4" xfId="1666" xr:uid="{FD4F9F65-71D7-414D-9267-C533E43D7659}"/>
    <cellStyle name="60% - Accent5 5 5" xfId="1667" xr:uid="{73998ED2-FFAF-4EC9-B834-E8D59AE2CA45}"/>
    <cellStyle name="60% - Accent5 5 6" xfId="1668" xr:uid="{E090269F-C120-4D23-8FFB-A900D5A430B1}"/>
    <cellStyle name="60% - Accent5 5 7" xfId="1669" xr:uid="{D153F9F0-56CC-4F37-B3A7-477B494B48FF}"/>
    <cellStyle name="60% - Accent5 5 8" xfId="1670" xr:uid="{E9FAA767-A356-45A9-9A2C-FBCF68849E8A}"/>
    <cellStyle name="60% - Accent5 5 9" xfId="1671" xr:uid="{62AAAC45-AD42-40D3-B985-0F015E614837}"/>
    <cellStyle name="60% - Accent5 6 2" xfId="1672" xr:uid="{7F25FA4A-1DC3-403E-ABCD-C6B95F98F9CB}"/>
    <cellStyle name="60% - Accent5 7 2" xfId="1673" xr:uid="{163BE619-83D5-4F1D-A122-B4BD07DA10F2}"/>
    <cellStyle name="60% - Accent5 8" xfId="1674" xr:uid="{445D5AC0-C7AF-4215-B48D-EBF22F9757F7}"/>
    <cellStyle name="60% - Accent5 9" xfId="1675" xr:uid="{6E67AF12-6720-4E4D-9453-790988C3309D}"/>
    <cellStyle name="60% - Accent6" xfId="49" builtinId="52" customBuiltin="1"/>
    <cellStyle name="60% - Accent6 10" xfId="1676" xr:uid="{55B91733-CB69-43C0-BA5B-9666F2EDFBD9}"/>
    <cellStyle name="60% - Accent6 11" xfId="1677" xr:uid="{4CE31C94-E81F-499D-8C8C-FCE48A7C9558}"/>
    <cellStyle name="60% - Accent6 12" xfId="1678" xr:uid="{49860C7D-6A6D-4E1E-B37E-027DCB37CA7F}"/>
    <cellStyle name="60% - Accent6 13" xfId="1679" xr:uid="{969646E3-ACB5-4210-9165-6DB3011E66BD}"/>
    <cellStyle name="60% - Accent6 14" xfId="1680" xr:uid="{A6C267C7-AD76-4DA0-9A64-F7A22432224F}"/>
    <cellStyle name="60% - Accent6 2" xfId="16744" xr:uid="{B9504B22-123E-4587-89EA-35E4E569030D}"/>
    <cellStyle name="60% - Accent6 2 10" xfId="1681" xr:uid="{5371B4EB-7851-47D4-AF00-7470721A1497}"/>
    <cellStyle name="60% - Accent6 2 11" xfId="1682" xr:uid="{563D29B4-71D7-4D3F-BCE3-0C37104DDC33}"/>
    <cellStyle name="60% - Accent6 2 12" xfId="1683" xr:uid="{B720986E-43BE-4068-BE09-6D7EB916FAD3}"/>
    <cellStyle name="60% - Accent6 2 13" xfId="1684" xr:uid="{86BD202D-580B-42BA-8C20-58AFBC78AC1D}"/>
    <cellStyle name="60% - Accent6 2 2" xfId="1685" xr:uid="{F09EEC7B-81CD-484A-989C-0A61A99BB2CA}"/>
    <cellStyle name="60% - Accent6 2 2 10" xfId="1686" xr:uid="{CF572D77-2C4B-428E-AD70-10D67C1886CB}"/>
    <cellStyle name="60% - Accent6 2 2 2" xfId="1687" xr:uid="{232DE38A-5E6D-410B-9B39-5F7E13B2D5EC}"/>
    <cellStyle name="60% - Accent6 2 2 2 2" xfId="1688" xr:uid="{92A6A8C8-4F98-48C7-8CC3-A53D10FDDBD7}"/>
    <cellStyle name="60% - Accent6 2 2 3" xfId="1689" xr:uid="{02D1F3C4-328A-4F55-A6A8-480E503B675C}"/>
    <cellStyle name="60% - Accent6 2 2 4" xfId="1690" xr:uid="{949646D3-14F7-470D-A935-A0EBBF758A5C}"/>
    <cellStyle name="60% - Accent6 2 2 5" xfId="1691" xr:uid="{5704E9DE-5E2E-41C7-BAC4-4C0F4F96E533}"/>
    <cellStyle name="60% - Accent6 2 2 6" xfId="1692" xr:uid="{901268FC-38D3-412F-8C97-6E76B635664F}"/>
    <cellStyle name="60% - Accent6 2 2 7" xfId="1693" xr:uid="{19E5B3E3-17E2-4CA4-B72C-96A1695BD2B0}"/>
    <cellStyle name="60% - Accent6 2 2 8" xfId="1694" xr:uid="{13A88EFB-4FED-4362-9218-07B52A83FFFB}"/>
    <cellStyle name="60% - Accent6 2 2 9" xfId="1695" xr:uid="{DB9D9FBF-4C18-48DD-8F95-D2AB6CC82DF6}"/>
    <cellStyle name="60% - Accent6 2 3" xfId="1696" xr:uid="{CB04DDF5-C181-4E3F-B001-A6F278B34AA4}"/>
    <cellStyle name="60% - Accent6 2 3 2" xfId="1697" xr:uid="{8156F4E8-33CA-4D60-8330-D8A3B0996FAC}"/>
    <cellStyle name="60% - Accent6 2 4" xfId="1698" xr:uid="{02CB6353-52A5-46C4-9738-479045E8A39C}"/>
    <cellStyle name="60% - Accent6 2 4 2" xfId="1699" xr:uid="{44090B20-A34D-4AD1-8A62-772045C6CF02}"/>
    <cellStyle name="60% - Accent6 2 5" xfId="1700" xr:uid="{CDBD8F51-1E08-48FA-AC0F-390B9CC763F0}"/>
    <cellStyle name="60% - Accent6 2 6" xfId="1701" xr:uid="{75F965F5-6634-49A7-A133-9A56B74BE2E7}"/>
    <cellStyle name="60% - Accent6 2 7" xfId="1702" xr:uid="{C57CCCDD-CC32-4448-B036-92A5C664910E}"/>
    <cellStyle name="60% - Accent6 2 8" xfId="1703" xr:uid="{42EB7C76-8ADC-4135-AEA2-A4D998C8503A}"/>
    <cellStyle name="60% - Accent6 2 9" xfId="1704" xr:uid="{B6D5B88C-9072-42D0-B1C4-FE39D9D720FD}"/>
    <cellStyle name="60% - Accent6 3" xfId="1705" xr:uid="{829B87B4-E046-4F91-8041-3663A9B28CD4}"/>
    <cellStyle name="60% - Accent6 3 10" xfId="1706" xr:uid="{ABDBDA96-39B0-4D9D-8F70-1129D697D9CA}"/>
    <cellStyle name="60% - Accent6 3 2" xfId="1707" xr:uid="{58254EF8-7DF9-4EE8-84F3-ADF99E686BBF}"/>
    <cellStyle name="60% - Accent6 3 3" xfId="1708" xr:uid="{474BD653-9C96-4AFB-86C4-987606A3599D}"/>
    <cellStyle name="60% - Accent6 3 4" xfId="1709" xr:uid="{FA04B84A-5A1A-4710-95A7-E31F2405A7F4}"/>
    <cellStyle name="60% - Accent6 3 5" xfId="1710" xr:uid="{C867D2EE-D47D-4441-86B3-19145531AFC4}"/>
    <cellStyle name="60% - Accent6 3 6" xfId="1711" xr:uid="{1C26AD2A-6BE4-4BAF-83E8-6E6ECEBC3636}"/>
    <cellStyle name="60% - Accent6 3 7" xfId="1712" xr:uid="{97C6A6E1-1DF6-41E0-B7AE-24305DB8C9C1}"/>
    <cellStyle name="60% - Accent6 3 8" xfId="1713" xr:uid="{2CF01CBC-D540-4F9D-A908-68BCFD995416}"/>
    <cellStyle name="60% - Accent6 3 9" xfId="1714" xr:uid="{462223A4-B02B-4BDD-B2F3-8FB2226D08BB}"/>
    <cellStyle name="60% - Accent6 4" xfId="1715" xr:uid="{2ECCA18A-DA97-4755-9536-160F002AD3CE}"/>
    <cellStyle name="60% - Accent6 4 10" xfId="1716" xr:uid="{30C6CF80-F059-49DB-B6A9-CA6979CF0170}"/>
    <cellStyle name="60% - Accent6 4 2" xfId="1717" xr:uid="{BC429A77-AF3B-47D9-A835-7DD1D0EAC5FB}"/>
    <cellStyle name="60% - Accent6 4 3" xfId="1718" xr:uid="{6F81BCFE-4FD1-4E83-B640-708D615BD277}"/>
    <cellStyle name="60% - Accent6 4 4" xfId="1719" xr:uid="{3FA98745-F0AA-43B2-9DF0-C63209B33660}"/>
    <cellStyle name="60% - Accent6 4 5" xfId="1720" xr:uid="{4BD09EED-B598-42CC-A82A-79519079CCF4}"/>
    <cellStyle name="60% - Accent6 4 6" xfId="1721" xr:uid="{ED6C4542-F87E-4318-A2B5-309FB075FA5C}"/>
    <cellStyle name="60% - Accent6 4 7" xfId="1722" xr:uid="{FAE72D21-701D-4D5F-9D66-6882F2D23E89}"/>
    <cellStyle name="60% - Accent6 4 8" xfId="1723" xr:uid="{640AA6DE-CEB2-4097-86A2-8B0DF25BF34E}"/>
    <cellStyle name="60% - Accent6 4 9" xfId="1724" xr:uid="{E513C334-3049-413C-BEB1-FB8E5BEA653E}"/>
    <cellStyle name="60% - Accent6 5" xfId="1725" xr:uid="{02D6E639-6ED0-41D2-AFD2-0E0C56F4DA20}"/>
    <cellStyle name="60% - Accent6 5 10" xfId="1726" xr:uid="{7DE2B7FC-D53D-4CFC-96E3-60EDA9A31190}"/>
    <cellStyle name="60% - Accent6 5 2" xfId="1727" xr:uid="{0E110B47-4A7B-414F-B4F7-1A97C89B6575}"/>
    <cellStyle name="60% - Accent6 5 3" xfId="1728" xr:uid="{29DF591C-FA23-48CD-8F56-48EFD2676B2C}"/>
    <cellStyle name="60% - Accent6 5 4" xfId="1729" xr:uid="{D2C59409-6F8C-4A50-B970-8EED08BB34FF}"/>
    <cellStyle name="60% - Accent6 5 5" xfId="1730" xr:uid="{2F9264AB-9467-4029-9C03-FBF66C4AA69C}"/>
    <cellStyle name="60% - Accent6 5 6" xfId="1731" xr:uid="{72A00DBD-E3E5-4D71-BDD3-177BFE66565E}"/>
    <cellStyle name="60% - Accent6 5 7" xfId="1732" xr:uid="{3B7B5F88-39BD-431C-9171-03E54E2F1E01}"/>
    <cellStyle name="60% - Accent6 5 8" xfId="1733" xr:uid="{667068A3-9773-4AA5-AD5F-E937D61FF00A}"/>
    <cellStyle name="60% - Accent6 5 9" xfId="1734" xr:uid="{37DFDA61-F47E-4C0D-A4FA-3DA849D3EA73}"/>
    <cellStyle name="60% - Accent6 6 2" xfId="1735" xr:uid="{74406863-2421-4425-8F5E-B15F3DB5445D}"/>
    <cellStyle name="60% - Accent6 7 2" xfId="1736" xr:uid="{4B0CEDFE-6165-4A21-9B40-4AA3D24CF062}"/>
    <cellStyle name="60% - Accent6 8" xfId="1737" xr:uid="{C9738F4B-7C78-49F4-BF76-0BB7D88DC3CE}"/>
    <cellStyle name="60% - Accent6 9" xfId="1738" xr:uid="{1DE15FDC-E40C-4F34-A805-D5F497E0B9E7}"/>
    <cellStyle name="Accent1" xfId="26" builtinId="29" customBuiltin="1"/>
    <cellStyle name="Accent1 10" xfId="1739" xr:uid="{984069EB-F2EE-4389-98FB-320E0B0F0316}"/>
    <cellStyle name="Accent1 11" xfId="1740" xr:uid="{E5A3958F-87DE-4A1C-B87F-CF0DC7F3C779}"/>
    <cellStyle name="Accent1 12" xfId="1741" xr:uid="{05C74843-5BC0-4DBB-AD60-BAB91441D284}"/>
    <cellStyle name="Accent1 13" xfId="1742" xr:uid="{B44D5B04-2913-4195-8B96-7227B9378A2B}"/>
    <cellStyle name="Accent1 14" xfId="1743" xr:uid="{DB00134F-7E89-4777-8E11-70B3B95F23F9}"/>
    <cellStyle name="Accent1 2 10" xfId="1744" xr:uid="{C7E321A1-A8B5-48B0-A42B-FAC99950B36E}"/>
    <cellStyle name="Accent1 2 11" xfId="1745" xr:uid="{B87331C6-F2F9-4AFA-A83B-E45EAB057151}"/>
    <cellStyle name="Accent1 2 12" xfId="1746" xr:uid="{CFE61783-62EE-4012-A786-9B2789B473C7}"/>
    <cellStyle name="Accent1 2 13" xfId="1747" xr:uid="{0251BCB2-5460-4046-B208-A720C8B4B13B}"/>
    <cellStyle name="Accent1 2 2" xfId="1748" xr:uid="{EA07194C-DD7A-4153-8AFD-53A6E8854C25}"/>
    <cellStyle name="Accent1 2 2 10" xfId="1749" xr:uid="{FC2D4724-5BDA-4EC2-82E2-531F656CCEE6}"/>
    <cellStyle name="Accent1 2 2 2" xfId="1750" xr:uid="{3F034151-2A37-487B-89A2-5D6ABE0509A0}"/>
    <cellStyle name="Accent1 2 2 2 2" xfId="1751" xr:uid="{32633863-453B-485F-AD6D-869026A35C45}"/>
    <cellStyle name="Accent1 2 2 3" xfId="1752" xr:uid="{6A701975-6323-413B-B3A1-E57A76EFBDD3}"/>
    <cellStyle name="Accent1 2 2 4" xfId="1753" xr:uid="{1BE6B704-F61B-4C14-93BF-8767B9E16932}"/>
    <cellStyle name="Accent1 2 2 5" xfId="1754" xr:uid="{134D2E06-D3FC-4DC3-9C5D-75290609D6E1}"/>
    <cellStyle name="Accent1 2 2 6" xfId="1755" xr:uid="{F01F70EE-F36F-40F9-B395-3E4FFC7635D7}"/>
    <cellStyle name="Accent1 2 2 7" xfId="1756" xr:uid="{049BBEEB-058B-4001-93C1-E6B011B16396}"/>
    <cellStyle name="Accent1 2 2 8" xfId="1757" xr:uid="{41D45A71-B4E8-4ED1-B452-078EA4785747}"/>
    <cellStyle name="Accent1 2 2 9" xfId="1758" xr:uid="{A4AE2416-7444-4239-845B-2DFA030A56ED}"/>
    <cellStyle name="Accent1 2 3" xfId="1759" xr:uid="{5E861FE5-4FCE-4B28-99C5-6E05919717E9}"/>
    <cellStyle name="Accent1 2 3 2" xfId="1760" xr:uid="{E3D7755E-AB3C-4400-8712-FDF9C148E136}"/>
    <cellStyle name="Accent1 2 4" xfId="1761" xr:uid="{AA89B5D0-E565-4DC8-A7FF-EA47A210B343}"/>
    <cellStyle name="Accent1 2 4 2" xfId="1762" xr:uid="{A27C5D9E-AFD0-4663-B7E4-45FF4765C9C6}"/>
    <cellStyle name="Accent1 2 5" xfId="1763" xr:uid="{49EE267B-E983-4877-B9DA-78F25ACDBA5D}"/>
    <cellStyle name="Accent1 2 6" xfId="1764" xr:uid="{753AE729-FA92-44A4-8B7C-84F76BFF5EF2}"/>
    <cellStyle name="Accent1 2 7" xfId="1765" xr:uid="{9274AC33-3E0D-4B06-BBBB-DB5F7AD89FCD}"/>
    <cellStyle name="Accent1 2 8" xfId="1766" xr:uid="{CEEE3EF8-7481-4314-B6E9-422AAC858DCD}"/>
    <cellStyle name="Accent1 2 9" xfId="1767" xr:uid="{D34327BC-0328-44AA-B73F-915E97193695}"/>
    <cellStyle name="Accent1 3" xfId="1768" xr:uid="{AFFAD53C-D431-4BE8-9966-B8E84AE977BE}"/>
    <cellStyle name="Accent1 3 10" xfId="1769" xr:uid="{A9C2CC00-1A92-48F8-A967-A2991B8259D7}"/>
    <cellStyle name="Accent1 3 2" xfId="1770" xr:uid="{9ECDA14D-E1ED-4646-90BF-BE139DD435AB}"/>
    <cellStyle name="Accent1 3 3" xfId="1771" xr:uid="{FEF16315-A0F3-4302-A84C-0339B38133E6}"/>
    <cellStyle name="Accent1 3 4" xfId="1772" xr:uid="{D72A5BAA-920C-4C69-B810-38CE992F548A}"/>
    <cellStyle name="Accent1 3 5" xfId="1773" xr:uid="{B2187645-3BF1-4AFB-B7FA-540A6AA99856}"/>
    <cellStyle name="Accent1 3 6" xfId="1774" xr:uid="{9AF3BD10-B32F-442E-86C1-C55B8CAE632B}"/>
    <cellStyle name="Accent1 3 7" xfId="1775" xr:uid="{919C0F21-7095-488E-AB5D-511DF50E3D6A}"/>
    <cellStyle name="Accent1 3 8" xfId="1776" xr:uid="{A15FF153-E0D0-4611-A847-39C75078B5D3}"/>
    <cellStyle name="Accent1 3 9" xfId="1777" xr:uid="{5BE36B1B-D307-4020-B41C-F35E0A621D72}"/>
    <cellStyle name="Accent1 4" xfId="1778" xr:uid="{0AC51044-A55D-414A-9157-7C906B42613A}"/>
    <cellStyle name="Accent1 4 10" xfId="1779" xr:uid="{C9B191E2-CCB0-4A83-BE72-6A3847B1B9BD}"/>
    <cellStyle name="Accent1 4 2" xfId="1780" xr:uid="{DCBC04ED-5350-4881-858E-CF0A98E17EED}"/>
    <cellStyle name="Accent1 4 3" xfId="1781" xr:uid="{F4AD8EC9-1274-49A9-A6D0-20B840B27243}"/>
    <cellStyle name="Accent1 4 4" xfId="1782" xr:uid="{1BDA7271-72AC-448A-AB77-951318BD9F5C}"/>
    <cellStyle name="Accent1 4 5" xfId="1783" xr:uid="{F6B03070-9C83-4490-9A3D-C5C4F6B235B2}"/>
    <cellStyle name="Accent1 4 6" xfId="1784" xr:uid="{0B7A6B32-7DF4-4015-8B32-809F54A7D918}"/>
    <cellStyle name="Accent1 4 7" xfId="1785" xr:uid="{3AAE9ABB-40B5-42BC-B344-14F5C38B560F}"/>
    <cellStyle name="Accent1 4 8" xfId="1786" xr:uid="{76DBE222-4C96-49DF-8568-D605CF842869}"/>
    <cellStyle name="Accent1 4 9" xfId="1787" xr:uid="{98CBC28C-ADC7-4696-A49B-11E26D656399}"/>
    <cellStyle name="Accent1 5" xfId="1788" xr:uid="{6EB5836F-5A54-4FCA-8158-A1EAC5894474}"/>
    <cellStyle name="Accent1 5 10" xfId="1789" xr:uid="{4AB40C05-6865-428E-B6A1-09D527C141E9}"/>
    <cellStyle name="Accent1 5 2" xfId="1790" xr:uid="{28E04D8D-6934-4883-83C3-078002D69E99}"/>
    <cellStyle name="Accent1 5 3" xfId="1791" xr:uid="{56DEC629-6482-4CB4-8867-91608C2819A0}"/>
    <cellStyle name="Accent1 5 4" xfId="1792" xr:uid="{B2F42E54-B715-469E-9F9F-942B047A5C86}"/>
    <cellStyle name="Accent1 5 5" xfId="1793" xr:uid="{757AE3AF-1A1B-40DB-88DC-ACB97510D2EB}"/>
    <cellStyle name="Accent1 5 6" xfId="1794" xr:uid="{955AE07F-93B9-40B9-A6AD-5F6889A74D52}"/>
    <cellStyle name="Accent1 5 7" xfId="1795" xr:uid="{3445F9BC-E7E8-4A6A-AA96-607D5E6B62C2}"/>
    <cellStyle name="Accent1 5 8" xfId="1796" xr:uid="{7FD358E4-CDE8-40B3-A971-4960A9A10C1A}"/>
    <cellStyle name="Accent1 5 9" xfId="1797" xr:uid="{3648F266-9A3C-49BE-95D7-82C6A61788A8}"/>
    <cellStyle name="Accent1 6 2" xfId="1798" xr:uid="{05AEF9BA-27E9-4580-BF80-AEAC3159250A}"/>
    <cellStyle name="Accent1 7 2" xfId="1799" xr:uid="{0BDC367F-B757-4DB0-9F5D-0467C2088AF4}"/>
    <cellStyle name="Accent1 8" xfId="1800" xr:uid="{4D6128FC-3D4A-4865-AF5B-E27E5A614928}"/>
    <cellStyle name="Accent1 9" xfId="1801" xr:uid="{A4AF9DC3-4687-4ED8-8999-E12AAEDF67A0}"/>
    <cellStyle name="Accent2" xfId="30" builtinId="33" customBuiltin="1"/>
    <cellStyle name="Accent2 10" xfId="1802" xr:uid="{8239CECF-7387-4037-A3CA-3B87E3BA32F7}"/>
    <cellStyle name="Accent2 11" xfId="1803" xr:uid="{5F27F1E7-228E-48FE-BE96-2B01F95FF259}"/>
    <cellStyle name="Accent2 12" xfId="1804" xr:uid="{45F2A719-5AE1-4399-8E0C-5834180BBC73}"/>
    <cellStyle name="Accent2 13" xfId="1805" xr:uid="{26705672-1B17-4DC9-BEF1-9BE842919D98}"/>
    <cellStyle name="Accent2 14" xfId="1806" xr:uid="{3DDD96F5-C94A-412E-A940-1E296CEFE02D}"/>
    <cellStyle name="Accent2 2 10" xfId="1807" xr:uid="{7208F8E5-7215-4DFE-A377-B64C40983DB8}"/>
    <cellStyle name="Accent2 2 11" xfId="1808" xr:uid="{0ED920E5-C77E-42C5-9737-528DFFD105E2}"/>
    <cellStyle name="Accent2 2 12" xfId="1809" xr:uid="{613A4236-1C95-4ED6-822F-D80600529199}"/>
    <cellStyle name="Accent2 2 13" xfId="1810" xr:uid="{6088413C-441B-42F7-8A50-6193F70C8B03}"/>
    <cellStyle name="Accent2 2 2" xfId="1811" xr:uid="{9302AA02-A660-4F24-B015-47A2B52DC13A}"/>
    <cellStyle name="Accent2 2 2 10" xfId="1812" xr:uid="{11036113-C519-40E7-9654-D4B0E73F131D}"/>
    <cellStyle name="Accent2 2 2 2" xfId="1813" xr:uid="{39F6991E-86CC-4F45-8FE8-F957A7872618}"/>
    <cellStyle name="Accent2 2 2 2 2" xfId="1814" xr:uid="{9C4246AD-0044-4E91-8FE3-E10FA4ED5389}"/>
    <cellStyle name="Accent2 2 2 3" xfId="1815" xr:uid="{3C0810EC-5503-4BBB-A462-EB38BEFE2C2B}"/>
    <cellStyle name="Accent2 2 2 4" xfId="1816" xr:uid="{E77F0F77-2530-4D56-AF61-D61818354CFA}"/>
    <cellStyle name="Accent2 2 2 5" xfId="1817" xr:uid="{5E8ABE25-0D18-447C-BDAC-C10AECB70E24}"/>
    <cellStyle name="Accent2 2 2 6" xfId="1818" xr:uid="{FA603DCE-83A1-486F-86DE-DFF8566A425D}"/>
    <cellStyle name="Accent2 2 2 7" xfId="1819" xr:uid="{F7A3CBBE-3CCC-4115-9558-3FAF960CA9E2}"/>
    <cellStyle name="Accent2 2 2 8" xfId="1820" xr:uid="{590CC4F0-DCE4-4CBD-ADE8-F553BF0A0478}"/>
    <cellStyle name="Accent2 2 2 9" xfId="1821" xr:uid="{BFADAE77-4129-4A81-994F-B21236A22BB3}"/>
    <cellStyle name="Accent2 2 3" xfId="1822" xr:uid="{491426A4-2D5A-433D-8BA9-44F5C76151E6}"/>
    <cellStyle name="Accent2 2 3 2" xfId="1823" xr:uid="{41B5731A-A34D-48DD-89ED-EDDA29C33B60}"/>
    <cellStyle name="Accent2 2 4" xfId="1824" xr:uid="{53666CB0-00A9-4566-BF8E-29817BC73AF2}"/>
    <cellStyle name="Accent2 2 4 2" xfId="1825" xr:uid="{9133927F-FA51-4679-A4BF-2DA1C87C2801}"/>
    <cellStyle name="Accent2 2 5" xfId="1826" xr:uid="{039C33A6-E201-4AB5-9F8C-F8EDB5E6B6A6}"/>
    <cellStyle name="Accent2 2 6" xfId="1827" xr:uid="{F588FEE5-EA12-4068-BA03-9FE48DBA85D5}"/>
    <cellStyle name="Accent2 2 7" xfId="1828" xr:uid="{AFEFCB4B-AEE1-4D32-821A-7E0E16027EBB}"/>
    <cellStyle name="Accent2 2 8" xfId="1829" xr:uid="{55E79D05-7373-42F2-BC3E-FC8EBA3E55A1}"/>
    <cellStyle name="Accent2 2 9" xfId="1830" xr:uid="{DECF7B33-49B7-4327-BA9A-06883B0B0506}"/>
    <cellStyle name="Accent2 3" xfId="1831" xr:uid="{30547267-35A1-4CFC-BBA0-C76051DC798E}"/>
    <cellStyle name="Accent2 3 10" xfId="1832" xr:uid="{8F938B24-A336-4125-8993-D5D3D3B2DA95}"/>
    <cellStyle name="Accent2 3 2" xfId="1833" xr:uid="{6A54A6A5-0E44-49D0-9B19-C78988104CF3}"/>
    <cellStyle name="Accent2 3 3" xfId="1834" xr:uid="{41A51F74-AE6B-406D-A1C8-A8DA8BFC40D3}"/>
    <cellStyle name="Accent2 3 4" xfId="1835" xr:uid="{FE605B9A-FA72-4DE7-BC7A-CE5B7480178B}"/>
    <cellStyle name="Accent2 3 5" xfId="1836" xr:uid="{EA32596D-D847-48BC-AB3C-D18C800A9DB3}"/>
    <cellStyle name="Accent2 3 6" xfId="1837" xr:uid="{C2F9D5FD-2CCC-4782-B354-DBCF8E0020D0}"/>
    <cellStyle name="Accent2 3 7" xfId="1838" xr:uid="{F2147754-EE34-449A-B2B2-954F26D22982}"/>
    <cellStyle name="Accent2 3 8" xfId="1839" xr:uid="{F8799138-CCCD-457B-BC3F-B8B27875FD2B}"/>
    <cellStyle name="Accent2 3 9" xfId="1840" xr:uid="{3CA01D8E-CB1D-4F4A-B219-EC82B6A635E0}"/>
    <cellStyle name="Accent2 4" xfId="1841" xr:uid="{A700DA97-6DB7-4108-95FC-FA3D43F565A1}"/>
    <cellStyle name="Accent2 4 10" xfId="1842" xr:uid="{A69D4455-E625-4500-B68B-24C16F643F25}"/>
    <cellStyle name="Accent2 4 2" xfId="1843" xr:uid="{4BF86F4D-4AE7-4513-9219-E702A12D1311}"/>
    <cellStyle name="Accent2 4 3" xfId="1844" xr:uid="{CF7C9AFE-FA1F-47F9-9D5F-3251F137E1B9}"/>
    <cellStyle name="Accent2 4 4" xfId="1845" xr:uid="{C6F83F41-118C-4572-BA72-FE0778ADFB93}"/>
    <cellStyle name="Accent2 4 5" xfId="1846" xr:uid="{E9F659F9-C533-4893-B859-3443A0CE9D0E}"/>
    <cellStyle name="Accent2 4 6" xfId="1847" xr:uid="{A9FFAB02-67C5-4E2E-969C-EF90FDBB1335}"/>
    <cellStyle name="Accent2 4 7" xfId="1848" xr:uid="{592784EA-A87C-4163-B11F-10FD423BF5CA}"/>
    <cellStyle name="Accent2 4 8" xfId="1849" xr:uid="{2B202071-C955-4885-81FE-B8495F9DA010}"/>
    <cellStyle name="Accent2 4 9" xfId="1850" xr:uid="{799B65F2-6468-4DB1-9F6D-31990CA7E244}"/>
    <cellStyle name="Accent2 5" xfId="1851" xr:uid="{2383DF3A-9CE9-41DA-8F0D-C780722BDD32}"/>
    <cellStyle name="Accent2 5 10" xfId="1852" xr:uid="{BF65AD3D-0029-43C3-B557-97C477E3B501}"/>
    <cellStyle name="Accent2 5 2" xfId="1853" xr:uid="{CE6E8554-F163-4427-B533-D0632A1923A6}"/>
    <cellStyle name="Accent2 5 3" xfId="1854" xr:uid="{B40B9334-6FEC-41A0-AEC9-D017A39B2FF4}"/>
    <cellStyle name="Accent2 5 4" xfId="1855" xr:uid="{C2D7523C-809C-459E-BD95-34F93693D7D5}"/>
    <cellStyle name="Accent2 5 5" xfId="1856" xr:uid="{B71C1134-75AE-46DF-954B-058E59F7C8B1}"/>
    <cellStyle name="Accent2 5 6" xfId="1857" xr:uid="{B7063DED-D305-48B1-BA8D-AFA2CD312359}"/>
    <cellStyle name="Accent2 5 7" xfId="1858" xr:uid="{4FC23B17-9DE0-4EC4-8DB4-C620EC43A4D6}"/>
    <cellStyle name="Accent2 5 8" xfId="1859" xr:uid="{24A8D5E2-5FD0-4CF3-BBFF-66E1379CA471}"/>
    <cellStyle name="Accent2 5 9" xfId="1860" xr:uid="{F95C7775-7E52-45B3-A29B-5DD8D3A90DF7}"/>
    <cellStyle name="Accent2 6 2" xfId="1861" xr:uid="{B509359B-5CC5-41FB-99FD-BFDD92E27251}"/>
    <cellStyle name="Accent2 7 2" xfId="1862" xr:uid="{B2E193E5-8646-40B5-8F05-E7259BA95264}"/>
    <cellStyle name="Accent2 8" xfId="1863" xr:uid="{7DB24035-EA04-4F58-8EDF-D713A06FE258}"/>
    <cellStyle name="Accent2 9" xfId="1864" xr:uid="{AFFE129B-FC61-45B5-9F20-668504992A55}"/>
    <cellStyle name="Accent3" xfId="34" builtinId="37" customBuiltin="1"/>
    <cellStyle name="Accent3 10" xfId="1865" xr:uid="{0A3DF669-A241-4B54-B9B3-790B2B3C1957}"/>
    <cellStyle name="Accent3 11" xfId="1866" xr:uid="{D46AC08D-E9AD-4B87-A356-618006BBCD4F}"/>
    <cellStyle name="Accent3 12" xfId="1867" xr:uid="{DDD9E4E2-60ED-40E7-97B2-1ED81BCC4DE3}"/>
    <cellStyle name="Accent3 13" xfId="1868" xr:uid="{EB35DBB5-6019-48A3-9A5E-1B8E5BD1DAA1}"/>
    <cellStyle name="Accent3 14" xfId="1869" xr:uid="{3586CA41-35BE-49CF-B41D-012E67D950D8}"/>
    <cellStyle name="Accent3 2 10" xfId="1870" xr:uid="{6B61EB3D-7400-4EEB-8FDB-EF325C89A8DC}"/>
    <cellStyle name="Accent3 2 11" xfId="1871" xr:uid="{40775D1C-6D52-4630-9B8C-9DD8112B6E7C}"/>
    <cellStyle name="Accent3 2 12" xfId="1872" xr:uid="{28AD88B9-8C02-49C1-BD84-4B7204D8070F}"/>
    <cellStyle name="Accent3 2 13" xfId="1873" xr:uid="{8AD8241D-D80D-4D18-9EA4-47EFA3A30F14}"/>
    <cellStyle name="Accent3 2 2" xfId="1874" xr:uid="{67173ABA-24F6-4A77-882C-B6B366348968}"/>
    <cellStyle name="Accent3 2 2 10" xfId="1875" xr:uid="{A4E0423C-69AD-4E88-AB3E-3DFA683CC2F8}"/>
    <cellStyle name="Accent3 2 2 2" xfId="1876" xr:uid="{C56598C9-61D8-4A8E-83B6-8C5F65620DA5}"/>
    <cellStyle name="Accent3 2 2 2 2" xfId="1877" xr:uid="{4423F69E-A503-4062-BF4E-722DEF16268D}"/>
    <cellStyle name="Accent3 2 2 3" xfId="1878" xr:uid="{6785E445-AB91-4D34-B935-22A645FA5F86}"/>
    <cellStyle name="Accent3 2 2 4" xfId="1879" xr:uid="{BCCC5EA4-A1B2-4E25-8A88-8CF8CF60EE44}"/>
    <cellStyle name="Accent3 2 2 5" xfId="1880" xr:uid="{B5147372-423B-4AFA-B7F4-7ED4B081ECC8}"/>
    <cellStyle name="Accent3 2 2 6" xfId="1881" xr:uid="{B5C68A60-D5B7-4ABA-B69E-A41BF64453DD}"/>
    <cellStyle name="Accent3 2 2 7" xfId="1882" xr:uid="{E4E2C2CD-922F-4370-A950-7018F747F231}"/>
    <cellStyle name="Accent3 2 2 8" xfId="1883" xr:uid="{7CCB6F38-B67F-48EB-A7E5-1C93F18BBF37}"/>
    <cellStyle name="Accent3 2 2 9" xfId="1884" xr:uid="{3A0BC949-1682-46AF-9BF9-AF743226C519}"/>
    <cellStyle name="Accent3 2 3" xfId="1885" xr:uid="{8652F02C-2551-4220-961C-D1A28844C460}"/>
    <cellStyle name="Accent3 2 3 2" xfId="1886" xr:uid="{E6265A8A-4395-4D18-A76B-B3A1EBEF3A47}"/>
    <cellStyle name="Accent3 2 4" xfId="1887" xr:uid="{F2F93AFC-3471-4BEF-A609-9412042830EC}"/>
    <cellStyle name="Accent3 2 4 2" xfId="1888" xr:uid="{1EA50FD9-4C17-468A-8743-E35507F53783}"/>
    <cellStyle name="Accent3 2 5" xfId="1889" xr:uid="{9EB59F1D-62F7-4BA0-99E7-4E40A8594091}"/>
    <cellStyle name="Accent3 2 6" xfId="1890" xr:uid="{E7972D1A-0FAF-48DA-9613-20A5F96FB1E9}"/>
    <cellStyle name="Accent3 2 7" xfId="1891" xr:uid="{3A9DB0EB-AF59-4C53-8C37-15CD913E133D}"/>
    <cellStyle name="Accent3 2 8" xfId="1892" xr:uid="{DC93DF46-C5AD-4E57-B0D0-55B1806A697F}"/>
    <cellStyle name="Accent3 2 9" xfId="1893" xr:uid="{E8CC76B8-88AA-4E7E-8555-AFD78AA08C2D}"/>
    <cellStyle name="Accent3 3" xfId="1894" xr:uid="{AAB8D2F0-72BC-4AA0-882E-1AB0EA8DB92F}"/>
    <cellStyle name="Accent3 3 10" xfId="1895" xr:uid="{0F85ADE3-959E-4B85-94C4-7C1E6C6300AB}"/>
    <cellStyle name="Accent3 3 2" xfId="1896" xr:uid="{C3BB1FD9-71EA-4758-837E-61F109840349}"/>
    <cellStyle name="Accent3 3 3" xfId="1897" xr:uid="{DB9DDD94-69FC-4E4C-A8FE-44CC8599997E}"/>
    <cellStyle name="Accent3 3 4" xfId="1898" xr:uid="{BA1403E3-69FA-4FFF-9245-6D2C990AFB8B}"/>
    <cellStyle name="Accent3 3 5" xfId="1899" xr:uid="{726A627E-C521-4B11-A1AF-F6606A121643}"/>
    <cellStyle name="Accent3 3 6" xfId="1900" xr:uid="{A8268B60-7F31-4590-8B04-A0EBABA856D2}"/>
    <cellStyle name="Accent3 3 7" xfId="1901" xr:uid="{8E56A038-A6AD-48CC-BFA7-C6C5EA891765}"/>
    <cellStyle name="Accent3 3 8" xfId="1902" xr:uid="{658A5F9F-B147-4A92-93BB-B5EB6F752C3E}"/>
    <cellStyle name="Accent3 3 9" xfId="1903" xr:uid="{97C92CCF-75EE-4F34-82A6-58BAA2880454}"/>
    <cellStyle name="Accent3 4" xfId="1904" xr:uid="{FCF54930-9F01-4241-BBDE-65FB634589F2}"/>
    <cellStyle name="Accent3 4 10" xfId="1905" xr:uid="{88213810-6287-413D-8C8A-8ED0E925E614}"/>
    <cellStyle name="Accent3 4 2" xfId="1906" xr:uid="{EE32AF2C-ED87-4328-B342-925C00CE8B75}"/>
    <cellStyle name="Accent3 4 3" xfId="1907" xr:uid="{67634767-F037-45F0-9368-B4BD549B001D}"/>
    <cellStyle name="Accent3 4 4" xfId="1908" xr:uid="{562B06E0-5A12-4440-8B4B-BB7299625022}"/>
    <cellStyle name="Accent3 4 5" xfId="1909" xr:uid="{7BE4198E-7AA9-41A1-BA2C-E59B7EC30790}"/>
    <cellStyle name="Accent3 4 6" xfId="1910" xr:uid="{EB0F20B5-8B4E-4C29-8176-7A4CF546AFD4}"/>
    <cellStyle name="Accent3 4 7" xfId="1911" xr:uid="{09D617EF-2364-4439-A167-1094CB3003A3}"/>
    <cellStyle name="Accent3 4 8" xfId="1912" xr:uid="{F13A9A99-D549-4E8F-AAF9-52553D1868E5}"/>
    <cellStyle name="Accent3 4 9" xfId="1913" xr:uid="{2C97B0BD-75A2-4D22-B214-F62FDE82A041}"/>
    <cellStyle name="Accent3 5" xfId="1914" xr:uid="{661C8D94-77EF-456B-9ADF-35008501CBF1}"/>
    <cellStyle name="Accent3 5 10" xfId="1915" xr:uid="{21A892CD-B1E7-48A6-914F-DA574ADABF53}"/>
    <cellStyle name="Accent3 5 2" xfId="1916" xr:uid="{58F92B02-435D-4A11-BD6D-F032A95B5C09}"/>
    <cellStyle name="Accent3 5 3" xfId="1917" xr:uid="{C8631EED-5C91-4C04-8E47-176DA4D80671}"/>
    <cellStyle name="Accent3 5 4" xfId="1918" xr:uid="{E1D7592D-992A-4B61-BFED-A2C3C98C62EE}"/>
    <cellStyle name="Accent3 5 5" xfId="1919" xr:uid="{A579543B-B7D2-430F-80D3-1D4026B24E26}"/>
    <cellStyle name="Accent3 5 6" xfId="1920" xr:uid="{2179E7A4-A6F9-4B47-AA3D-DF89654F3A9E}"/>
    <cellStyle name="Accent3 5 7" xfId="1921" xr:uid="{79DC18AA-1626-4765-861B-4F10BC1EC155}"/>
    <cellStyle name="Accent3 5 8" xfId="1922" xr:uid="{F582707A-2880-46AF-B132-FC5C4DCA9A01}"/>
    <cellStyle name="Accent3 5 9" xfId="1923" xr:uid="{F7CE4189-2680-455F-882A-F95AB950A40D}"/>
    <cellStyle name="Accent3 6 2" xfId="1924" xr:uid="{8947CAB7-1B24-42D4-B41C-BAADA0D9842C}"/>
    <cellStyle name="Accent3 7 2" xfId="1925" xr:uid="{752F482C-6D1E-48B3-8DAE-16656623AD87}"/>
    <cellStyle name="Accent3 8" xfId="1926" xr:uid="{DE3658FC-1A8D-4067-B81A-2461CB94376E}"/>
    <cellStyle name="Accent3 9" xfId="1927" xr:uid="{0A2878A7-54C2-4EFE-95EF-8A22EE674B1E}"/>
    <cellStyle name="Accent4" xfId="38" builtinId="41" customBuiltin="1"/>
    <cellStyle name="Accent4 10" xfId="1928" xr:uid="{7C4C1F9B-4A55-4180-B7CE-54BAFE2FC92B}"/>
    <cellStyle name="Accent4 11" xfId="1929" xr:uid="{27E8B32E-2E63-489F-8E3B-63104A6D6FFF}"/>
    <cellStyle name="Accent4 12" xfId="1930" xr:uid="{0B156DF3-396D-44C5-967E-50A63E180A9A}"/>
    <cellStyle name="Accent4 13" xfId="1931" xr:uid="{97C089D0-7369-4027-A3F4-B8A9818DB780}"/>
    <cellStyle name="Accent4 14" xfId="1932" xr:uid="{D4E98514-7669-468B-87C4-121E57ECB267}"/>
    <cellStyle name="Accent4 2 10" xfId="1933" xr:uid="{1CCB44DE-39A8-4E03-8E34-214ADDB9D001}"/>
    <cellStyle name="Accent4 2 11" xfId="1934" xr:uid="{09357333-CD0D-4BD6-AB75-E0E7E45191B5}"/>
    <cellStyle name="Accent4 2 12" xfId="1935" xr:uid="{EC07618C-1364-4D91-9C20-F98813218AF0}"/>
    <cellStyle name="Accent4 2 13" xfId="1936" xr:uid="{D002DAF3-21B2-4360-9487-C1C73F0ADB92}"/>
    <cellStyle name="Accent4 2 2" xfId="1937" xr:uid="{A525E9BB-68DE-48E5-86C2-EF1675972A5F}"/>
    <cellStyle name="Accent4 2 2 10" xfId="1938" xr:uid="{D147C59A-D0F5-43F6-9287-851BC5BBB3F1}"/>
    <cellStyle name="Accent4 2 2 2" xfId="1939" xr:uid="{5417F49F-F4C9-4B00-A951-8F1CFEBFEB32}"/>
    <cellStyle name="Accent4 2 2 2 2" xfId="1940" xr:uid="{C5327BA0-D00E-4FA6-9868-E321338D80E8}"/>
    <cellStyle name="Accent4 2 2 3" xfId="1941" xr:uid="{714AB105-BB5B-4B52-AF23-E8503B085A75}"/>
    <cellStyle name="Accent4 2 2 4" xfId="1942" xr:uid="{53EFAD8A-6BEB-4558-BF82-7CF2E05AE04E}"/>
    <cellStyle name="Accent4 2 2 5" xfId="1943" xr:uid="{E1C70A37-8648-4768-BE9D-99DAF1768C31}"/>
    <cellStyle name="Accent4 2 2 6" xfId="1944" xr:uid="{71E2A2B7-AE4A-463A-8634-4057EF721583}"/>
    <cellStyle name="Accent4 2 2 7" xfId="1945" xr:uid="{9A5F5383-C1A4-42A8-8449-B25AE4387771}"/>
    <cellStyle name="Accent4 2 2 8" xfId="1946" xr:uid="{B1CD8306-8C7A-4515-BB67-C7DEC514C307}"/>
    <cellStyle name="Accent4 2 2 9" xfId="1947" xr:uid="{77E5394D-5F6E-4E0A-8169-9BFEBC4A1F8C}"/>
    <cellStyle name="Accent4 2 3" xfId="1948" xr:uid="{514A0F6B-093D-4460-8807-3302032AB1A2}"/>
    <cellStyle name="Accent4 2 3 2" xfId="1949" xr:uid="{C49217BD-0DF0-47DE-BD0F-987979331CEC}"/>
    <cellStyle name="Accent4 2 4" xfId="1950" xr:uid="{08064E8F-5BE5-42A1-8282-9FA3AA1525A4}"/>
    <cellStyle name="Accent4 2 4 2" xfId="1951" xr:uid="{8C8C6C94-DC02-42EF-A9A4-5C75774B8575}"/>
    <cellStyle name="Accent4 2 5" xfId="1952" xr:uid="{62C414E7-E33D-4C52-966E-A369A9331EE6}"/>
    <cellStyle name="Accent4 2 6" xfId="1953" xr:uid="{54F6D3A5-046B-471C-8425-B0A1D62D1FB3}"/>
    <cellStyle name="Accent4 2 7" xfId="1954" xr:uid="{BD6BDB44-E546-4B8D-A8C8-A8D20B59496D}"/>
    <cellStyle name="Accent4 2 8" xfId="1955" xr:uid="{9FFD84DF-308B-4AF0-A2CC-84EC9DB1AB97}"/>
    <cellStyle name="Accent4 2 9" xfId="1956" xr:uid="{9456375C-9D48-4D6F-B87F-431BBA3DF7B7}"/>
    <cellStyle name="Accent4 3" xfId="1957" xr:uid="{29E25F3A-E4B8-4FEF-B829-F5E934077753}"/>
    <cellStyle name="Accent4 3 10" xfId="1958" xr:uid="{30032BB7-AFC0-4157-93C9-521806B0067F}"/>
    <cellStyle name="Accent4 3 2" xfId="1959" xr:uid="{A836D71A-5C2E-4030-AB7F-20B6821F1E78}"/>
    <cellStyle name="Accent4 3 3" xfId="1960" xr:uid="{5304F770-1EC0-4A03-9FE0-71C60176311F}"/>
    <cellStyle name="Accent4 3 4" xfId="1961" xr:uid="{47DD1F6A-18E4-4AF6-869A-4298EFCF4C42}"/>
    <cellStyle name="Accent4 3 5" xfId="1962" xr:uid="{5EDCBDA0-DC16-4551-96B9-A64F49C60651}"/>
    <cellStyle name="Accent4 3 6" xfId="1963" xr:uid="{FE836031-3B27-40ED-89FC-49C764A5929E}"/>
    <cellStyle name="Accent4 3 7" xfId="1964" xr:uid="{124D62CD-D806-423A-B994-17DA77C606EE}"/>
    <cellStyle name="Accent4 3 8" xfId="1965" xr:uid="{F4477556-8393-4954-86B3-68075789DAAD}"/>
    <cellStyle name="Accent4 3 9" xfId="1966" xr:uid="{1A92E323-6B09-4E84-A7C6-74EB317DF8A9}"/>
    <cellStyle name="Accent4 4" xfId="1967" xr:uid="{C3A5F396-381C-4C19-A084-4520CB5C0663}"/>
    <cellStyle name="Accent4 4 10" xfId="1968" xr:uid="{2AFE790B-D76F-48EB-96A0-798E0E6E7E99}"/>
    <cellStyle name="Accent4 4 2" xfId="1969" xr:uid="{276A5208-B3B6-40DA-8A9B-39613C8AA355}"/>
    <cellStyle name="Accent4 4 3" xfId="1970" xr:uid="{FE2BD63A-F4CE-4D44-8207-24F39EDFDF17}"/>
    <cellStyle name="Accent4 4 4" xfId="1971" xr:uid="{35744A1A-E533-4F0E-98D9-0D7CE930FD8C}"/>
    <cellStyle name="Accent4 4 5" xfId="1972" xr:uid="{CC88AC03-47B7-4F44-8DED-D7A2B9EA4058}"/>
    <cellStyle name="Accent4 4 6" xfId="1973" xr:uid="{167C94DA-3D3B-4BAE-AE0F-7D97B3DD53F7}"/>
    <cellStyle name="Accent4 4 7" xfId="1974" xr:uid="{A705D8F9-A1EE-4DF0-9E94-0103D2843988}"/>
    <cellStyle name="Accent4 4 8" xfId="1975" xr:uid="{79A7AB57-4F3E-49F8-87DD-E20A7BCF25A6}"/>
    <cellStyle name="Accent4 4 9" xfId="1976" xr:uid="{44DDB578-CC1B-4B40-B768-3B5F8DB61B73}"/>
    <cellStyle name="Accent4 5" xfId="1977" xr:uid="{AB03ECC7-063C-46C9-87AF-7E74B7889384}"/>
    <cellStyle name="Accent4 5 10" xfId="1978" xr:uid="{1B45C3C9-BF6E-456A-BED6-B8342B8298A1}"/>
    <cellStyle name="Accent4 5 2" xfId="1979" xr:uid="{113E6FAE-852E-4A76-A1AB-D61B16352538}"/>
    <cellStyle name="Accent4 5 3" xfId="1980" xr:uid="{0BE784AD-8AA3-488D-8D30-DBFB042D84C5}"/>
    <cellStyle name="Accent4 5 4" xfId="1981" xr:uid="{9062F9D4-BAB6-456C-BCBA-46ADD4FD685C}"/>
    <cellStyle name="Accent4 5 5" xfId="1982" xr:uid="{3AD467DF-01B1-4821-AEAA-12B1F512440E}"/>
    <cellStyle name="Accent4 5 6" xfId="1983" xr:uid="{E5ADBA5C-3907-4C81-A8B2-802D3E642223}"/>
    <cellStyle name="Accent4 5 7" xfId="1984" xr:uid="{1D2995FD-237D-4DA9-BCF7-4835D392E509}"/>
    <cellStyle name="Accent4 5 8" xfId="1985" xr:uid="{7F6EEC30-D350-49A9-85D1-11CAB984D60F}"/>
    <cellStyle name="Accent4 5 9" xfId="1986" xr:uid="{A1AF8D1F-2834-4907-B8D2-EE7C0FECB33B}"/>
    <cellStyle name="Accent4 6 2" xfId="1987" xr:uid="{6DD7B51A-1861-4925-ACDA-997F2C6FE57A}"/>
    <cellStyle name="Accent4 7 2" xfId="1988" xr:uid="{42A9D744-3FAC-4041-9195-543702F7F4E1}"/>
    <cellStyle name="Accent4 8" xfId="1989" xr:uid="{ABF46B8F-DACF-4815-B721-CEAD67AA07B1}"/>
    <cellStyle name="Accent4 9" xfId="1990" xr:uid="{A78ED235-9182-4E39-A932-3CD92CDF870C}"/>
    <cellStyle name="Accent5" xfId="42" builtinId="45" customBuiltin="1"/>
    <cellStyle name="Accent5 10" xfId="1991" xr:uid="{7F9FAF84-779A-4F8D-880C-E72E0AFD279C}"/>
    <cellStyle name="Accent5 11" xfId="1992" xr:uid="{A3284BAA-99F2-40C7-89A7-13A33F3C3DA3}"/>
    <cellStyle name="Accent5 12" xfId="1993" xr:uid="{4D11722C-3E01-46C5-A540-B064CB67808F}"/>
    <cellStyle name="Accent5 13" xfId="1994" xr:uid="{E4097B0E-9C09-4091-9673-4B812C39FC2F}"/>
    <cellStyle name="Accent5 14" xfId="1995" xr:uid="{92890F4A-7C4B-4CDC-A43E-82776D5C951E}"/>
    <cellStyle name="Accent5 2 10" xfId="1996" xr:uid="{ADAB7060-8D77-4D27-BA12-A4DC6D4962B2}"/>
    <cellStyle name="Accent5 2 11" xfId="1997" xr:uid="{EFFCF607-A50B-4892-82B3-9B2222625445}"/>
    <cellStyle name="Accent5 2 12" xfId="1998" xr:uid="{D75E0CF3-9172-48BF-99B6-1CC48C35584B}"/>
    <cellStyle name="Accent5 2 13" xfId="1999" xr:uid="{100946CF-336D-45D5-981B-AE2128FDC200}"/>
    <cellStyle name="Accent5 2 2" xfId="2000" xr:uid="{1D9A9F6E-0BEF-49F1-92FE-27BE701691DB}"/>
    <cellStyle name="Accent5 2 2 10" xfId="2001" xr:uid="{8656BBB9-94B7-48E7-B1E3-525B4F68B056}"/>
    <cellStyle name="Accent5 2 2 2" xfId="2002" xr:uid="{E8B4F944-3A62-4B38-9F02-8F52F9E40783}"/>
    <cellStyle name="Accent5 2 2 2 2" xfId="2003" xr:uid="{E9D0E0FB-7FC0-4CA7-B242-36766FBCE5B1}"/>
    <cellStyle name="Accent5 2 2 3" xfId="2004" xr:uid="{A412DB92-F9BF-41BF-9D31-7C0E13372256}"/>
    <cellStyle name="Accent5 2 2 4" xfId="2005" xr:uid="{AB8247A7-DBAD-47CC-82C2-4EBCFAF21E4F}"/>
    <cellStyle name="Accent5 2 2 5" xfId="2006" xr:uid="{B16AB688-FB1D-4CBF-9E27-AB4118CA3743}"/>
    <cellStyle name="Accent5 2 2 6" xfId="2007" xr:uid="{9B573727-2EA3-4920-9806-D016AFF85B1E}"/>
    <cellStyle name="Accent5 2 2 7" xfId="2008" xr:uid="{3029109A-6F5B-466A-A2ED-37169F60A3C4}"/>
    <cellStyle name="Accent5 2 2 8" xfId="2009" xr:uid="{DCD2524A-D968-4263-81A0-CE57496BA33F}"/>
    <cellStyle name="Accent5 2 2 9" xfId="2010" xr:uid="{1B095B2B-2068-4487-B54A-B4E01EAC681F}"/>
    <cellStyle name="Accent5 2 3" xfId="2011" xr:uid="{FCC0BF77-76E1-4E24-990C-F42A24D2FABE}"/>
    <cellStyle name="Accent5 2 3 2" xfId="2012" xr:uid="{E7C16303-5047-4D03-B91E-0FCE292D3A19}"/>
    <cellStyle name="Accent5 2 4" xfId="2013" xr:uid="{2A8710B9-E350-4828-8334-2EF0212EEF59}"/>
    <cellStyle name="Accent5 2 4 2" xfId="2014" xr:uid="{93BFDA10-20D8-4024-B78A-700EF849F09E}"/>
    <cellStyle name="Accent5 2 5" xfId="2015" xr:uid="{F0E7252F-A53B-4E1F-B619-FEEEBC624015}"/>
    <cellStyle name="Accent5 2 6" xfId="2016" xr:uid="{D426BB0A-29EA-4D20-B036-42121FEE13F5}"/>
    <cellStyle name="Accent5 2 7" xfId="2017" xr:uid="{F2709F5B-47BB-4137-934C-B5D8C806BC46}"/>
    <cellStyle name="Accent5 2 8" xfId="2018" xr:uid="{7A01A760-D6DD-48A9-A0CA-7638430A9051}"/>
    <cellStyle name="Accent5 2 9" xfId="2019" xr:uid="{5A4B1F0F-58C7-4411-9C01-D165CB614EBF}"/>
    <cellStyle name="Accent5 3" xfId="2020" xr:uid="{99C1D204-BE5D-421A-ABE5-2F9A998866E4}"/>
    <cellStyle name="Accent5 3 10" xfId="2021" xr:uid="{0927DDD7-9E9C-4E9D-A032-8B8FCA35BC65}"/>
    <cellStyle name="Accent5 3 2" xfId="2022" xr:uid="{6BF0E866-77A8-4FC4-BF1E-48C55C303B0A}"/>
    <cellStyle name="Accent5 3 3" xfId="2023" xr:uid="{18F090BE-0CF8-4AC2-88E9-5E9196B06BE2}"/>
    <cellStyle name="Accent5 3 4" xfId="2024" xr:uid="{32925E1F-0C0E-450C-AC7C-FE697F051484}"/>
    <cellStyle name="Accent5 3 5" xfId="2025" xr:uid="{830F79A1-AC9F-43D2-BFFB-E5D94C4FE502}"/>
    <cellStyle name="Accent5 3 6" xfId="2026" xr:uid="{D0D3E9D3-7FE7-49DA-A5D3-514696DA98E0}"/>
    <cellStyle name="Accent5 3 7" xfId="2027" xr:uid="{0000F197-E9EF-4DBE-A7DC-BF63DC9E5E36}"/>
    <cellStyle name="Accent5 3 8" xfId="2028" xr:uid="{5DB0D23A-D374-4B00-BF69-7A66A4E57138}"/>
    <cellStyle name="Accent5 3 9" xfId="2029" xr:uid="{E4E3530A-A62E-442B-A3BE-32F5280A340A}"/>
    <cellStyle name="Accent5 4" xfId="2030" xr:uid="{66C4A853-F849-4A68-931B-8836F2325BAD}"/>
    <cellStyle name="Accent5 4 10" xfId="2031" xr:uid="{B95D1FE1-8407-47A6-9746-BEA91B58F252}"/>
    <cellStyle name="Accent5 4 2" xfId="2032" xr:uid="{A3DB0E94-A564-45FA-A18A-DE40D0039CFC}"/>
    <cellStyle name="Accent5 4 3" xfId="2033" xr:uid="{D71F8866-6DCE-498C-8807-B6CC3876528A}"/>
    <cellStyle name="Accent5 4 4" xfId="2034" xr:uid="{9D79AFC4-0545-4B8A-A5BC-0A4BFA305287}"/>
    <cellStyle name="Accent5 4 5" xfId="2035" xr:uid="{F9D457E0-C62F-4BF4-BE53-F82AA0EF6420}"/>
    <cellStyle name="Accent5 4 6" xfId="2036" xr:uid="{31A4331E-1974-40F6-81C3-F81EFFCE6347}"/>
    <cellStyle name="Accent5 4 7" xfId="2037" xr:uid="{0CB4B760-3C72-4849-A27D-A05461DCBFB7}"/>
    <cellStyle name="Accent5 4 8" xfId="2038" xr:uid="{2A9D96FA-7302-414B-B7D4-160C79759D94}"/>
    <cellStyle name="Accent5 4 9" xfId="2039" xr:uid="{B6826EFF-C95E-44EF-B70C-8F034D80C202}"/>
    <cellStyle name="Accent5 5" xfId="2040" xr:uid="{EFF856FF-C553-46EC-BB14-89F3F3B0FF5B}"/>
    <cellStyle name="Accent5 5 10" xfId="2041" xr:uid="{CC5D86C9-9BC6-4161-A97F-37A767726B14}"/>
    <cellStyle name="Accent5 5 2" xfId="2042" xr:uid="{09547A84-B2C2-4CF6-9682-51A0CB3C31A7}"/>
    <cellStyle name="Accent5 5 3" xfId="2043" xr:uid="{0BCA103B-15AE-4158-9EA5-C2F97ED3FCC7}"/>
    <cellStyle name="Accent5 5 4" xfId="2044" xr:uid="{049F4D47-DF01-4E7F-9619-57358BF5B705}"/>
    <cellStyle name="Accent5 5 5" xfId="2045" xr:uid="{1EAD6EDE-22AB-49CD-9CDA-F5421E0CD7C9}"/>
    <cellStyle name="Accent5 5 6" xfId="2046" xr:uid="{D19C0228-AC29-4E75-B8BE-16020D6E6E5E}"/>
    <cellStyle name="Accent5 5 7" xfId="2047" xr:uid="{59AFC1A1-8CB7-4CD9-90E0-5522334BAEDF}"/>
    <cellStyle name="Accent5 5 8" xfId="2048" xr:uid="{27FE4373-593E-489D-BE89-677B73A5103D}"/>
    <cellStyle name="Accent5 5 9" xfId="2049" xr:uid="{C3BB96EE-693C-41E6-8B85-62781BC5E6F2}"/>
    <cellStyle name="Accent5 6 2" xfId="2050" xr:uid="{C2414BEF-6125-4F4F-88BF-234766F4F49D}"/>
    <cellStyle name="Accent5 7 2" xfId="2051" xr:uid="{2BC75AB9-979B-403A-9C66-2EA87320AD48}"/>
    <cellStyle name="Accent5 8" xfId="2052" xr:uid="{E6CC0CF8-2B42-427E-B403-72EAB9612655}"/>
    <cellStyle name="Accent5 9" xfId="2053" xr:uid="{6A172B0E-7E1C-44A3-877B-6D0E98D64F7A}"/>
    <cellStyle name="Accent6" xfId="46" builtinId="49" customBuiltin="1"/>
    <cellStyle name="Accent6 10" xfId="2054" xr:uid="{51802AC2-2BA5-40B2-B262-13C7A1C418E0}"/>
    <cellStyle name="Accent6 11" xfId="2055" xr:uid="{6B53A040-F069-4594-B002-B81B2480F7CB}"/>
    <cellStyle name="Accent6 12" xfId="2056" xr:uid="{2CA4FE04-9948-49C6-8549-6049EA33CD9C}"/>
    <cellStyle name="Accent6 13" xfId="2057" xr:uid="{477B9143-FD36-43DD-AD52-A101C592CF2A}"/>
    <cellStyle name="Accent6 14" xfId="2058" xr:uid="{77191127-6761-472C-8E14-FC426A62A39F}"/>
    <cellStyle name="Accent6 2 10" xfId="2059" xr:uid="{7BA09672-CEAD-4691-A49F-A4135A9EBC76}"/>
    <cellStyle name="Accent6 2 11" xfId="2060" xr:uid="{182BCE89-1E25-440D-B308-1B0D40B1BFD2}"/>
    <cellStyle name="Accent6 2 12" xfId="2061" xr:uid="{D49F2451-F140-48F2-9F3C-6D4A8074BF3B}"/>
    <cellStyle name="Accent6 2 13" xfId="2062" xr:uid="{AAC9CE07-DC9C-449E-B6AC-3A5A26C9B5E5}"/>
    <cellStyle name="Accent6 2 2" xfId="2063" xr:uid="{EEFF7F94-4DC2-49F4-8506-4F32FEB18C0F}"/>
    <cellStyle name="Accent6 2 2 10" xfId="2064" xr:uid="{8F57528A-3142-450E-8B5B-9D32D5C6BCCC}"/>
    <cellStyle name="Accent6 2 2 2" xfId="2065" xr:uid="{D2042966-C43E-4602-85BE-D04BDC2A1595}"/>
    <cellStyle name="Accent6 2 2 2 2" xfId="2066" xr:uid="{891664D4-41B1-4456-B695-9B3A6A072185}"/>
    <cellStyle name="Accent6 2 2 3" xfId="2067" xr:uid="{4439BC09-B575-4873-9988-D1F8F471B355}"/>
    <cellStyle name="Accent6 2 2 4" xfId="2068" xr:uid="{F1C9FBD7-9A74-4A56-B901-5B8CB5B7F27C}"/>
    <cellStyle name="Accent6 2 2 5" xfId="2069" xr:uid="{E807BED9-1BE8-4B25-95AE-23F0BC92D2DC}"/>
    <cellStyle name="Accent6 2 2 6" xfId="2070" xr:uid="{511421EC-1686-4648-A031-2C444EC5DF08}"/>
    <cellStyle name="Accent6 2 2 7" xfId="2071" xr:uid="{6892DA18-4CC8-44CF-BAED-A2BB94CCE0D5}"/>
    <cellStyle name="Accent6 2 2 8" xfId="2072" xr:uid="{B7A16892-E134-4A37-B25D-923090EC8DB1}"/>
    <cellStyle name="Accent6 2 2 9" xfId="2073" xr:uid="{A5306BE7-E966-4DEC-8CBA-AD1C33947C8A}"/>
    <cellStyle name="Accent6 2 3" xfId="2074" xr:uid="{A9EF0F8D-DC6B-4BAE-9850-A54C36AC9685}"/>
    <cellStyle name="Accent6 2 3 2" xfId="2075" xr:uid="{915A1D76-E9FA-4CF5-8602-FDC6FB48253E}"/>
    <cellStyle name="Accent6 2 4" xfId="2076" xr:uid="{02E60FF5-1614-4DFC-9ED0-764F0FE1F393}"/>
    <cellStyle name="Accent6 2 4 2" xfId="2077" xr:uid="{370A0FBB-BA54-4A8C-8FE7-72D778A23236}"/>
    <cellStyle name="Accent6 2 5" xfId="2078" xr:uid="{359D2FF5-5751-48B8-9924-9B4C15A6D048}"/>
    <cellStyle name="Accent6 2 6" xfId="2079" xr:uid="{2492008E-9D5F-4F70-81CE-E6315A9B07D3}"/>
    <cellStyle name="Accent6 2 7" xfId="2080" xr:uid="{26ABE3F2-5663-4647-A53E-63E81F7EFC78}"/>
    <cellStyle name="Accent6 2 8" xfId="2081" xr:uid="{05D96DEF-D187-42C4-953A-9C4F9E3AEF41}"/>
    <cellStyle name="Accent6 2 9" xfId="2082" xr:uid="{AE651D03-B3A9-4621-A9D9-01B1512026AE}"/>
    <cellStyle name="Accent6 3" xfId="2083" xr:uid="{62105AEE-90A6-4741-9F2C-A10348374130}"/>
    <cellStyle name="Accent6 3 10" xfId="2084" xr:uid="{3FBABF56-1B5C-42DC-8E2A-5E01F7B2AF65}"/>
    <cellStyle name="Accent6 3 2" xfId="2085" xr:uid="{E191A435-701A-483C-9C72-24D12E4251E1}"/>
    <cellStyle name="Accent6 3 3" xfId="2086" xr:uid="{944658E9-B0C5-49FF-9295-C18A9BC3C199}"/>
    <cellStyle name="Accent6 3 4" xfId="2087" xr:uid="{0239D2B9-FA6D-4E35-B57C-7A771F485F0E}"/>
    <cellStyle name="Accent6 3 5" xfId="2088" xr:uid="{4FAB1BEC-880C-4F14-B48A-6A304B0039FE}"/>
    <cellStyle name="Accent6 3 6" xfId="2089" xr:uid="{73B23E09-23E3-442F-BA6F-650DA9CF264E}"/>
    <cellStyle name="Accent6 3 7" xfId="2090" xr:uid="{1BA34762-0DF0-4328-80BE-9AE9593ABE4E}"/>
    <cellStyle name="Accent6 3 8" xfId="2091" xr:uid="{6C7AF1E2-2327-4ACC-A52C-69212A58A765}"/>
    <cellStyle name="Accent6 3 9" xfId="2092" xr:uid="{6834C53A-582B-4E52-BC84-CDED8C6D9F93}"/>
    <cellStyle name="Accent6 4" xfId="2093" xr:uid="{53F5F7B8-1BE4-4C54-8838-7F6B0BE507F3}"/>
    <cellStyle name="Accent6 4 10" xfId="2094" xr:uid="{F5DB1E48-5399-41AF-8665-307BAD65D65E}"/>
    <cellStyle name="Accent6 4 2" xfId="2095" xr:uid="{3DC7A597-1FEB-4F91-B81E-4365BCD2FA4D}"/>
    <cellStyle name="Accent6 4 3" xfId="2096" xr:uid="{570391BA-46BC-49B7-B0DC-E26FF3B84518}"/>
    <cellStyle name="Accent6 4 4" xfId="2097" xr:uid="{F8A712B7-06AD-4B12-83D9-41E04DAED884}"/>
    <cellStyle name="Accent6 4 5" xfId="2098" xr:uid="{DE38E19D-E4DC-41CB-AFA7-5E16197DB070}"/>
    <cellStyle name="Accent6 4 6" xfId="2099" xr:uid="{B39C8ECB-B3FE-4925-9794-5BA5B36412FB}"/>
    <cellStyle name="Accent6 4 7" xfId="2100" xr:uid="{31A07C87-8112-4D23-A9A2-47BBB5E66044}"/>
    <cellStyle name="Accent6 4 8" xfId="2101" xr:uid="{55583705-5206-43FE-94BB-D0FEB44D7A25}"/>
    <cellStyle name="Accent6 4 9" xfId="2102" xr:uid="{8457B8FE-085C-4FBA-9C0A-218F1BADFE4E}"/>
    <cellStyle name="Accent6 5" xfId="2103" xr:uid="{9058A5A5-E4B7-4BD5-95DA-C9F3CA2D6BD3}"/>
    <cellStyle name="Accent6 5 10" xfId="2104" xr:uid="{E0B7D6BA-F04D-438A-A2DF-5CA77B71B41C}"/>
    <cellStyle name="Accent6 5 2" xfId="2105" xr:uid="{E86EAA3A-AE20-4118-8307-FAD1E023F683}"/>
    <cellStyle name="Accent6 5 3" xfId="2106" xr:uid="{7ACF3AE1-D8AD-4BE9-BA8B-EFC0CC3BC20D}"/>
    <cellStyle name="Accent6 5 4" xfId="2107" xr:uid="{82DB7A3D-EEF6-4604-8D46-05167310EF3E}"/>
    <cellStyle name="Accent6 5 5" xfId="2108" xr:uid="{01F467AC-B2A5-4F3A-889A-DEB823215BFD}"/>
    <cellStyle name="Accent6 5 6" xfId="2109" xr:uid="{0BAC8EA0-7ADE-488C-90A4-BA7A6C8CDD31}"/>
    <cellStyle name="Accent6 5 7" xfId="2110" xr:uid="{C70B4975-E8A8-4DD6-B461-56A8951A5135}"/>
    <cellStyle name="Accent6 5 8" xfId="2111" xr:uid="{F1BF0F31-9EF3-4646-9E59-C919A8761C68}"/>
    <cellStyle name="Accent6 5 9" xfId="2112" xr:uid="{5A35CEE1-6D6B-4E82-BD04-7A281BCCB1F7}"/>
    <cellStyle name="Accent6 6 2" xfId="2113" xr:uid="{6901FDC2-984C-4BD1-92DB-DB53CB2E8A84}"/>
    <cellStyle name="Accent6 7 2" xfId="2114" xr:uid="{F52D8A4D-E382-4629-A065-54CB016773AE}"/>
    <cellStyle name="Accent6 8" xfId="2115" xr:uid="{D6D3B592-339F-449F-8D76-3D03D63B7046}"/>
    <cellStyle name="Accent6 9" xfId="2116" xr:uid="{02882D43-0D5D-4F81-81E8-C9CE3F6A39FB}"/>
    <cellStyle name="Bad" xfId="15" builtinId="27" customBuiltin="1"/>
    <cellStyle name="Bad 10" xfId="2117" xr:uid="{57FCE201-3BE9-48F1-A4A8-88B83289D904}"/>
    <cellStyle name="Bad 11" xfId="2118" xr:uid="{C35B0EA8-0AFB-4EF6-88B2-C6F77EE8CE28}"/>
    <cellStyle name="Bad 12" xfId="2119" xr:uid="{A98E0DCB-F2E0-45E7-80D1-DDB9E82AA730}"/>
    <cellStyle name="Bad 13" xfId="2120" xr:uid="{A12C4813-9B68-4988-9D73-3CAB7565FEB7}"/>
    <cellStyle name="Bad 14" xfId="2121" xr:uid="{7FC332CD-1A6A-416C-9CB5-C734AFC51617}"/>
    <cellStyle name="Bad 2 10" xfId="2122" xr:uid="{95860623-93E4-4FEB-ADB3-C8B248EC6FC6}"/>
    <cellStyle name="Bad 2 11" xfId="2123" xr:uid="{D822B9F9-EF28-410C-BA8C-71ACB9E42965}"/>
    <cellStyle name="Bad 2 12" xfId="2124" xr:uid="{D475ABA4-A469-49A9-9D1C-9F9DF7A5AC7A}"/>
    <cellStyle name="Bad 2 13" xfId="2125" xr:uid="{A9A062FF-BE38-4746-B674-4D439E4F8102}"/>
    <cellStyle name="Bad 2 2" xfId="2126" xr:uid="{E6C12574-4BE0-41F1-9792-3604E316A799}"/>
    <cellStyle name="Bad 2 2 10" xfId="2127" xr:uid="{2C32780A-A554-42E8-9337-A9F2F9449D23}"/>
    <cellStyle name="Bad 2 2 2" xfId="2128" xr:uid="{B9314DD4-0C53-4DE7-8D02-D52E200CBFE3}"/>
    <cellStyle name="Bad 2 2 2 2" xfId="2129" xr:uid="{0EB6C9C9-0013-4571-9F3D-398ADD992921}"/>
    <cellStyle name="Bad 2 2 3" xfId="2130" xr:uid="{E8DD3108-4971-4C88-B85B-A928F9D673DF}"/>
    <cellStyle name="Bad 2 2 4" xfId="2131" xr:uid="{34E199F8-60E0-4E9E-BE4E-5F6CE6BB071C}"/>
    <cellStyle name="Bad 2 2 5" xfId="2132" xr:uid="{08DA2AC0-04BE-4310-849B-08F6798FBE5E}"/>
    <cellStyle name="Bad 2 2 6" xfId="2133" xr:uid="{444539AE-BB1F-41B7-A8D7-B7DE3D335324}"/>
    <cellStyle name="Bad 2 2 7" xfId="2134" xr:uid="{74636568-D825-4410-B89F-C7C857E01C97}"/>
    <cellStyle name="Bad 2 2 8" xfId="2135" xr:uid="{63068C0F-1BCF-4A2E-B916-0E9C95D1B477}"/>
    <cellStyle name="Bad 2 2 9" xfId="2136" xr:uid="{10DA0336-B357-43B5-9B3C-41DC41D084E2}"/>
    <cellStyle name="Bad 2 3" xfId="2137" xr:uid="{B804005F-E5B8-4766-A7D0-DE19255629B1}"/>
    <cellStyle name="Bad 2 3 2" xfId="2138" xr:uid="{3FE2FCCC-2AD8-4265-856F-CDA17F1F7705}"/>
    <cellStyle name="Bad 2 4" xfId="2139" xr:uid="{B8999ABE-9115-4A81-A3FF-60F1BE62B62C}"/>
    <cellStyle name="Bad 2 4 2" xfId="2140" xr:uid="{078D8912-CDED-4CD5-B7DC-FF6830BEA6F5}"/>
    <cellStyle name="Bad 2 5" xfId="2141" xr:uid="{E9160276-AABE-41A7-B571-618E41BA4999}"/>
    <cellStyle name="Bad 2 6" xfId="2142" xr:uid="{5C21C4E6-9CF3-4B85-BEAB-DA81195B82B5}"/>
    <cellStyle name="Bad 2 7" xfId="2143" xr:uid="{2E6222FB-9B34-4D66-B808-B41F2BDC8AF2}"/>
    <cellStyle name="Bad 2 8" xfId="2144" xr:uid="{4CFEE15F-FA58-4735-A1BD-6DA75D3F471B}"/>
    <cellStyle name="Bad 2 9" xfId="2145" xr:uid="{27D55024-5C2A-423F-8004-4BE2A03E7297}"/>
    <cellStyle name="Bad 3" xfId="2146" xr:uid="{9E4DBF63-22CB-4AFE-B025-013D66B16066}"/>
    <cellStyle name="Bad 3 10" xfId="2147" xr:uid="{22D4AEF5-390A-48E2-AB88-69EDC3513BC9}"/>
    <cellStyle name="Bad 3 2" xfId="2148" xr:uid="{EB6F6078-59D7-43AE-BA2E-F9443F4114E6}"/>
    <cellStyle name="Bad 3 3" xfId="2149" xr:uid="{C5345A06-3A30-4763-AF20-1759903D2C4B}"/>
    <cellStyle name="Bad 3 4" xfId="2150" xr:uid="{FB901FC6-B387-456E-B6F0-188E60CCF850}"/>
    <cellStyle name="Bad 3 5" xfId="2151" xr:uid="{F9A8E232-F8AF-48D2-BBE3-2BA531A29525}"/>
    <cellStyle name="Bad 3 6" xfId="2152" xr:uid="{52E00800-4389-4151-83E8-AE985EE2DD02}"/>
    <cellStyle name="Bad 3 7" xfId="2153" xr:uid="{927B2785-D960-4F34-B28D-ADDD74AEDB3F}"/>
    <cellStyle name="Bad 3 8" xfId="2154" xr:uid="{F0FD7F64-9DB3-47EE-B0E9-21C1C82CE2A2}"/>
    <cellStyle name="Bad 3 9" xfId="2155" xr:uid="{EC0FA2A9-AE18-4F0F-B132-BF60738D56EF}"/>
    <cellStyle name="Bad 4" xfId="2156" xr:uid="{35E8DFB0-FB53-407A-979D-CA42CD4A7640}"/>
    <cellStyle name="Bad 4 10" xfId="2157" xr:uid="{EAEBC871-6681-4E81-BA30-F59A93C0EB59}"/>
    <cellStyle name="Bad 4 2" xfId="2158" xr:uid="{F866D60C-A8B3-4CD2-A449-C3CEE3E247BF}"/>
    <cellStyle name="Bad 4 3" xfId="2159" xr:uid="{BC90B28F-152E-40BD-98AA-A62F57536809}"/>
    <cellStyle name="Bad 4 4" xfId="2160" xr:uid="{3723CAC4-765C-4F19-859C-2B85D2D4F808}"/>
    <cellStyle name="Bad 4 5" xfId="2161" xr:uid="{1723BCA5-F7B8-4F7C-90DD-70DB816AAEE6}"/>
    <cellStyle name="Bad 4 6" xfId="2162" xr:uid="{4D385F30-C280-4DE4-BCCD-F439FF46E58F}"/>
    <cellStyle name="Bad 4 7" xfId="2163" xr:uid="{AF35A6A5-2887-43AB-82F0-DAD89897C7AA}"/>
    <cellStyle name="Bad 4 8" xfId="2164" xr:uid="{2E83533A-AEC5-49CD-A96A-E50267E80A78}"/>
    <cellStyle name="Bad 4 9" xfId="2165" xr:uid="{9F7BB821-84DA-494C-A65D-58FD8F72E317}"/>
    <cellStyle name="Bad 5" xfId="2166" xr:uid="{5881627D-8E53-4C44-A6BB-FA78480DF8E4}"/>
    <cellStyle name="Bad 5 10" xfId="2167" xr:uid="{626271E2-29C3-4B4D-9003-DC5089315266}"/>
    <cellStyle name="Bad 5 2" xfId="2168" xr:uid="{6ABB1DBD-4A6C-4F18-954A-7E38FB4070FB}"/>
    <cellStyle name="Bad 5 3" xfId="2169" xr:uid="{F96A12DB-169E-4DCC-A0CA-E54F0AABAAAE}"/>
    <cellStyle name="Bad 5 4" xfId="2170" xr:uid="{674DB398-0F70-4622-9F86-0016D2A61331}"/>
    <cellStyle name="Bad 5 5" xfId="2171" xr:uid="{7E12938F-5048-4DB7-BA25-3912D0D8A486}"/>
    <cellStyle name="Bad 5 6" xfId="2172" xr:uid="{F0385661-2826-4D88-9389-949DB153C5E1}"/>
    <cellStyle name="Bad 5 7" xfId="2173" xr:uid="{43DC7AF1-D137-4477-9FF6-7985FFCBF4B1}"/>
    <cellStyle name="Bad 5 8" xfId="2174" xr:uid="{5A1DCED0-846A-4027-9E7C-E979254B1048}"/>
    <cellStyle name="Bad 5 9" xfId="2175" xr:uid="{0B2F4B72-3C42-4918-AA37-0359BC32C3E5}"/>
    <cellStyle name="Bad 6 2" xfId="2176" xr:uid="{0E845B04-C648-4856-8138-111B419E4C31}"/>
    <cellStyle name="Bad 7 2" xfId="2177" xr:uid="{6B686194-9A1F-4F88-9E13-3EC64844D4AB}"/>
    <cellStyle name="Bad 8" xfId="2178" xr:uid="{26D7DC9F-BA1A-4CA8-B2CA-27AB43688F0E}"/>
    <cellStyle name="Bad 9" xfId="2179" xr:uid="{11EA33BB-30F9-4646-B0DF-EC3E2308C557}"/>
    <cellStyle name="Calculation" xfId="19" builtinId="22" customBuiltin="1"/>
    <cellStyle name="Calculation 10" xfId="2180" xr:uid="{C42B7E45-B40D-494C-A4C6-9452CB174C1F}"/>
    <cellStyle name="Calculation 11" xfId="2181" xr:uid="{CDCD01E9-B9CF-49AF-9396-39DD866A8FA6}"/>
    <cellStyle name="Calculation 12" xfId="2182" xr:uid="{F679C720-5F21-4BB1-831D-66E9FFBCBEA2}"/>
    <cellStyle name="Calculation 13" xfId="2183" xr:uid="{91EA9512-7171-452B-908A-6CA3F0965D48}"/>
    <cellStyle name="Calculation 14" xfId="2184" xr:uid="{11B9FD1D-504F-4F65-AC2D-939AF0646D4F}"/>
    <cellStyle name="Calculation 2 10" xfId="2185" xr:uid="{4A10C381-A353-475A-AA17-F543A9D8351F}"/>
    <cellStyle name="Calculation 2 11" xfId="2186" xr:uid="{8B320489-9C08-4865-969B-19EF2786D28D}"/>
    <cellStyle name="Calculation 2 12" xfId="2187" xr:uid="{0461D1B5-D0B7-44C6-8317-B532BF30200B}"/>
    <cellStyle name="Calculation 2 13" xfId="2188" xr:uid="{D2C7B3CB-219B-4F2D-ABF1-87870751B5BD}"/>
    <cellStyle name="Calculation 2 2" xfId="2189" xr:uid="{56D750CE-6B8A-4057-AC54-2A1B59949164}"/>
    <cellStyle name="Calculation 2 2 10" xfId="2190" xr:uid="{E8635713-22E2-4B61-A1D8-DBA95BEBE087}"/>
    <cellStyle name="Calculation 2 2 2" xfId="2191" xr:uid="{67BB18FF-D140-4233-B9D6-8EB4037BA510}"/>
    <cellStyle name="Calculation 2 2 2 2" xfId="2192" xr:uid="{97D7D093-E083-4778-AAB0-1C68DD0F63BE}"/>
    <cellStyle name="Calculation 2 2 3" xfId="2193" xr:uid="{FAE59BEC-1BF5-4E77-B421-D566F028D785}"/>
    <cellStyle name="Calculation 2 2 4" xfId="2194" xr:uid="{AAFF51BF-9C47-4F69-8225-269069F7200B}"/>
    <cellStyle name="Calculation 2 2 5" xfId="2195" xr:uid="{6EB053BE-C33F-4DF6-A7FC-09624B227291}"/>
    <cellStyle name="Calculation 2 2 6" xfId="2196" xr:uid="{52148914-36A5-464A-A952-F08F02EA1100}"/>
    <cellStyle name="Calculation 2 2 7" xfId="2197" xr:uid="{6404B5BF-04A9-446E-99E7-639E85FB0EE3}"/>
    <cellStyle name="Calculation 2 2 8" xfId="2198" xr:uid="{2788948D-B8B8-456F-8D75-82A28264F051}"/>
    <cellStyle name="Calculation 2 2 9" xfId="2199" xr:uid="{785F9500-52C6-4CF9-BF25-679C867BDAB0}"/>
    <cellStyle name="Calculation 2 3" xfId="2200" xr:uid="{A716499A-D5E1-453C-AF11-2DE6C07AADE0}"/>
    <cellStyle name="Calculation 2 3 2" xfId="2201" xr:uid="{84DB9F31-FAE2-4EC0-A66C-A5005C988E4C}"/>
    <cellStyle name="Calculation 2 4" xfId="2202" xr:uid="{E3719A24-7621-420A-85DB-0B0A056E3C38}"/>
    <cellStyle name="Calculation 2 4 2" xfId="2203" xr:uid="{50A8985F-23A6-4120-A749-B1A6813443E4}"/>
    <cellStyle name="Calculation 2 5" xfId="2204" xr:uid="{7CC19E47-BE2B-4AFD-870C-49A09B983820}"/>
    <cellStyle name="Calculation 2 6" xfId="2205" xr:uid="{9C660B37-EB96-4B82-A107-D51D29AE05C1}"/>
    <cellStyle name="Calculation 2 7" xfId="2206" xr:uid="{A38749BA-BE2B-45A6-9BCE-0D1BEF577AB7}"/>
    <cellStyle name="Calculation 2 8" xfId="2207" xr:uid="{E8FFD8FC-EF25-44A8-9A66-8434DAB80FBE}"/>
    <cellStyle name="Calculation 2 9" xfId="2208" xr:uid="{4A81399A-165F-4683-9B39-2B6AF4E873B1}"/>
    <cellStyle name="Calculation 3" xfId="2209" xr:uid="{761A8657-9FBE-404F-8DC9-6999AA98FD02}"/>
    <cellStyle name="Calculation 3 10" xfId="2210" xr:uid="{07C2E830-4FA2-4A94-90FA-42EE094BB7E1}"/>
    <cellStyle name="Calculation 3 2" xfId="2211" xr:uid="{3F7B074C-3300-4343-B834-845ABA64D328}"/>
    <cellStyle name="Calculation 3 3" xfId="2212" xr:uid="{83376ED0-6B9B-426B-B3EB-E85F1809946E}"/>
    <cellStyle name="Calculation 3 4" xfId="2213" xr:uid="{B843FE7C-DDD3-4783-A9EE-71FD1D3190DF}"/>
    <cellStyle name="Calculation 3 5" xfId="2214" xr:uid="{0F3AB6DC-4798-4162-9286-C7989AF191EC}"/>
    <cellStyle name="Calculation 3 6" xfId="2215" xr:uid="{DEC76CC4-08F0-4332-9657-AC31564A8C8D}"/>
    <cellStyle name="Calculation 3 7" xfId="2216" xr:uid="{983257BB-53CC-48F4-B4F0-CE49F779989B}"/>
    <cellStyle name="Calculation 3 8" xfId="2217" xr:uid="{33EB619F-A38B-431B-AF73-49BFA1AF17E0}"/>
    <cellStyle name="Calculation 3 9" xfId="2218" xr:uid="{3FCCF12F-7E6B-448A-8D0B-7D86D72253D0}"/>
    <cellStyle name="Calculation 4" xfId="2219" xr:uid="{93605C37-26B0-4AF3-8491-6D0611FD3A53}"/>
    <cellStyle name="Calculation 4 10" xfId="2220" xr:uid="{96633DE0-ADF4-46F5-A888-8BF96A2A5255}"/>
    <cellStyle name="Calculation 4 2" xfId="2221" xr:uid="{87FC2786-BD90-4B2F-8345-D695AA8985BD}"/>
    <cellStyle name="Calculation 4 3" xfId="2222" xr:uid="{8E798030-36CB-4591-94E1-D10254F6B794}"/>
    <cellStyle name="Calculation 4 4" xfId="2223" xr:uid="{78ACEE90-ED2A-4BEF-9F09-966DFF22C7E5}"/>
    <cellStyle name="Calculation 4 5" xfId="2224" xr:uid="{3EFF3064-6C6F-4534-95B9-F82D74990B8F}"/>
    <cellStyle name="Calculation 4 6" xfId="2225" xr:uid="{0042842B-B892-4CB9-8BB5-81E000462363}"/>
    <cellStyle name="Calculation 4 7" xfId="2226" xr:uid="{0A1240E1-1113-4A1B-8D3C-07D02CC81B48}"/>
    <cellStyle name="Calculation 4 8" xfId="2227" xr:uid="{6106A83F-8921-4A56-9836-63D9BD6C3F49}"/>
    <cellStyle name="Calculation 4 9" xfId="2228" xr:uid="{05A813FB-6C36-4BCF-BC97-97A464C4D0C1}"/>
    <cellStyle name="Calculation 5" xfId="2229" xr:uid="{B366172F-DB6B-4A7E-A619-B6D17140C211}"/>
    <cellStyle name="Calculation 5 10" xfId="2230" xr:uid="{3B241745-0183-48DE-A509-14E1E8E8C7E1}"/>
    <cellStyle name="Calculation 5 2" xfId="2231" xr:uid="{032892A6-547D-4299-9B07-C5CC255AA1EA}"/>
    <cellStyle name="Calculation 5 3" xfId="2232" xr:uid="{E92F8A85-C8DA-40D3-9F6D-E18B93E26A4D}"/>
    <cellStyle name="Calculation 5 4" xfId="2233" xr:uid="{4E25E1E4-47AB-47C6-A8B0-57919C45BDEA}"/>
    <cellStyle name="Calculation 5 5" xfId="2234" xr:uid="{CA63AFE6-ED21-434A-92AF-0A25015F310D}"/>
    <cellStyle name="Calculation 5 6" xfId="2235" xr:uid="{25143DA6-0819-493F-8831-8B48142A829B}"/>
    <cellStyle name="Calculation 5 7" xfId="2236" xr:uid="{23B4B784-2F6E-45CC-8958-DEB2B302F9CA}"/>
    <cellStyle name="Calculation 5 8" xfId="2237" xr:uid="{E64FF530-806B-4CB1-8609-A8BE5E24BDFE}"/>
    <cellStyle name="Calculation 5 9" xfId="2238" xr:uid="{C781C541-3E83-4800-A1F6-076598AA1116}"/>
    <cellStyle name="Calculation 6 2" xfId="2239" xr:uid="{6670DD56-864E-4842-8432-204AD8A39486}"/>
    <cellStyle name="Calculation 7 2" xfId="2240" xr:uid="{B6EFECEC-24E1-48FD-BAF7-F63ABFB7518B}"/>
    <cellStyle name="Calculation 8" xfId="2241" xr:uid="{0495C22F-7870-480B-B083-416CD562F3A0}"/>
    <cellStyle name="Calculation 9" xfId="2242" xr:uid="{FF3C209D-805E-4FD8-88BD-5027D44270AE}"/>
    <cellStyle name="Check Cell" xfId="21" builtinId="23" customBuiltin="1"/>
    <cellStyle name="Check Cell 10" xfId="2243" xr:uid="{4B883069-0D48-409E-84DC-69B8DCEE6D18}"/>
    <cellStyle name="Check Cell 11" xfId="2244" xr:uid="{6F140CB7-513E-4B03-94DC-2776FC541856}"/>
    <cellStyle name="Check Cell 12" xfId="2245" xr:uid="{07A71E39-98A3-4D68-9AD6-B91CF7AC6186}"/>
    <cellStyle name="Check Cell 13" xfId="2246" xr:uid="{2F43460D-4C5A-40DF-8531-ECA4A658C2EA}"/>
    <cellStyle name="Check Cell 14" xfId="2247" xr:uid="{C8ED9D1E-7711-40AF-AF4E-B585BE213FD1}"/>
    <cellStyle name="Check Cell 2 10" xfId="2248" xr:uid="{9039983D-C195-4DFE-BF47-425532F3B9B6}"/>
    <cellStyle name="Check Cell 2 11" xfId="2249" xr:uid="{9D7D83B0-3015-45F1-BFAA-9C799220E11B}"/>
    <cellStyle name="Check Cell 2 12" xfId="2250" xr:uid="{6DDAFA81-D9A7-4B10-95CF-4E3B21668096}"/>
    <cellStyle name="Check Cell 2 13" xfId="2251" xr:uid="{91326E22-A7C9-43E4-B583-3E5FAD342274}"/>
    <cellStyle name="Check Cell 2 2" xfId="2252" xr:uid="{DCBED4E0-8565-40D1-86E9-65281AB9EFCE}"/>
    <cellStyle name="Check Cell 2 2 10" xfId="2253" xr:uid="{E3B87A43-5DB2-4B63-917F-D8EBD6942DAA}"/>
    <cellStyle name="Check Cell 2 2 2" xfId="2254" xr:uid="{11B37BBA-A232-49F7-91DB-378CBE28E524}"/>
    <cellStyle name="Check Cell 2 2 2 2" xfId="2255" xr:uid="{8B627ED1-10AC-460A-B28A-E14E20636961}"/>
    <cellStyle name="Check Cell 2 2 3" xfId="2256" xr:uid="{F7489DF9-7145-4B5F-ACCC-AFAF51E7CADC}"/>
    <cellStyle name="Check Cell 2 2 4" xfId="2257" xr:uid="{B39DB667-2AA6-417B-8D12-AD3FE8E2B2DB}"/>
    <cellStyle name="Check Cell 2 2 5" xfId="2258" xr:uid="{8C4EF278-DEAE-4A1C-93B9-65F555EC5152}"/>
    <cellStyle name="Check Cell 2 2 6" xfId="2259" xr:uid="{73E94A58-C898-43EC-A9E7-3CE3F2D151A3}"/>
    <cellStyle name="Check Cell 2 2 7" xfId="2260" xr:uid="{74B97DBD-D611-4EC5-BF94-65373DB9B459}"/>
    <cellStyle name="Check Cell 2 2 8" xfId="2261" xr:uid="{5C5177AD-AAF6-4418-BDA1-3AC100BC0899}"/>
    <cellStyle name="Check Cell 2 2 9" xfId="2262" xr:uid="{11915FC7-2909-4E85-BF83-BA1E4585DD97}"/>
    <cellStyle name="Check Cell 2 3" xfId="2263" xr:uid="{61981189-57AD-46A1-AFEE-86E5CB70AE5C}"/>
    <cellStyle name="Check Cell 2 3 2" xfId="2264" xr:uid="{75020D2D-DABA-47FF-9C0B-829A4A50FD88}"/>
    <cellStyle name="Check Cell 2 4" xfId="2265" xr:uid="{11F44252-0AD1-4BCE-9AB3-50591422C26A}"/>
    <cellStyle name="Check Cell 2 4 2" xfId="2266" xr:uid="{665298D5-072A-41A6-990E-D480B3716EEB}"/>
    <cellStyle name="Check Cell 2 5" xfId="2267" xr:uid="{F3FC8353-99A5-4D85-A3C9-B96343B44586}"/>
    <cellStyle name="Check Cell 2 6" xfId="2268" xr:uid="{43320092-CE0B-47A2-8EEB-D90AF7D22957}"/>
    <cellStyle name="Check Cell 2 7" xfId="2269" xr:uid="{B4DB5194-9BBB-4662-A34F-47BE74DA9459}"/>
    <cellStyle name="Check Cell 2 8" xfId="2270" xr:uid="{B44CB075-DF59-4891-BE37-C97070ADC273}"/>
    <cellStyle name="Check Cell 2 9" xfId="2271" xr:uid="{09CAA2E1-2D25-4920-94D8-42F9339B3382}"/>
    <cellStyle name="Check Cell 3" xfId="2272" xr:uid="{615A3880-8A9A-4442-A524-3E3E25C86AFA}"/>
    <cellStyle name="Check Cell 3 10" xfId="2273" xr:uid="{F1690AB0-D9F3-4867-A932-A21E44903B4A}"/>
    <cellStyle name="Check Cell 3 2" xfId="2274" xr:uid="{0A699F9C-136D-47EF-AB74-46A24413077A}"/>
    <cellStyle name="Check Cell 3 3" xfId="2275" xr:uid="{7822EFCE-2026-4BE9-AEDC-C7118D3D21B2}"/>
    <cellStyle name="Check Cell 3 4" xfId="2276" xr:uid="{B3327B63-9EEF-4A00-9B9C-951021106EF5}"/>
    <cellStyle name="Check Cell 3 5" xfId="2277" xr:uid="{AB5D663C-7818-4AB0-89A9-54A170747C41}"/>
    <cellStyle name="Check Cell 3 6" xfId="2278" xr:uid="{45FC4CE0-D749-42F2-8E42-A9EBAF8C5D16}"/>
    <cellStyle name="Check Cell 3 7" xfId="2279" xr:uid="{40EA2331-B8CE-4658-9B5E-C74E08F07BDD}"/>
    <cellStyle name="Check Cell 3 8" xfId="2280" xr:uid="{218C9DAA-5A1C-4400-AC86-D196D4A51D99}"/>
    <cellStyle name="Check Cell 3 9" xfId="2281" xr:uid="{A36E9F72-DEB6-419E-B89D-58362F2B3EA9}"/>
    <cellStyle name="Check Cell 4" xfId="2282" xr:uid="{630E4288-D0E4-4004-8482-AC7848639616}"/>
    <cellStyle name="Check Cell 4 10" xfId="2283" xr:uid="{9E691D02-348B-4DBF-A285-9CE539BBA4E4}"/>
    <cellStyle name="Check Cell 4 2" xfId="2284" xr:uid="{B3408841-652B-48ED-AEB5-7BB15FFE93ED}"/>
    <cellStyle name="Check Cell 4 3" xfId="2285" xr:uid="{65872061-2D68-4CBB-BDAD-7A8293218250}"/>
    <cellStyle name="Check Cell 4 4" xfId="2286" xr:uid="{05C1D7FC-1BCF-4680-A36F-3F2A6137A344}"/>
    <cellStyle name="Check Cell 4 5" xfId="2287" xr:uid="{E760D4F5-7591-4799-AF41-1EA0F4ACDBB5}"/>
    <cellStyle name="Check Cell 4 6" xfId="2288" xr:uid="{2608C121-9978-45A1-AAF7-8A0444CD1BF6}"/>
    <cellStyle name="Check Cell 4 7" xfId="2289" xr:uid="{CF9F7333-C0D2-4C11-A346-58A13496F12C}"/>
    <cellStyle name="Check Cell 4 8" xfId="2290" xr:uid="{99851AAA-894C-40D1-BD53-DB9B00915C96}"/>
    <cellStyle name="Check Cell 4 9" xfId="2291" xr:uid="{C8876DAC-B874-4C23-8C78-2B982A15DF5C}"/>
    <cellStyle name="Check Cell 5" xfId="2292" xr:uid="{5A2C5118-80A0-4415-8D6A-BDBA3FB076AD}"/>
    <cellStyle name="Check Cell 5 10" xfId="2293" xr:uid="{7862A1B2-6FFD-43A9-8431-88B940004F91}"/>
    <cellStyle name="Check Cell 5 2" xfId="2294" xr:uid="{C421DA88-31F8-435D-A7D6-9D8256C42D2D}"/>
    <cellStyle name="Check Cell 5 3" xfId="2295" xr:uid="{C8C6C338-4CBB-4BA6-B7C5-B1B72FE5BB4D}"/>
    <cellStyle name="Check Cell 5 4" xfId="2296" xr:uid="{E2956D11-6955-4990-85FA-90F32532F166}"/>
    <cellStyle name="Check Cell 5 5" xfId="2297" xr:uid="{AF46CB39-3F71-4964-BBB7-69DC772AA4FC}"/>
    <cellStyle name="Check Cell 5 6" xfId="2298" xr:uid="{CE737785-0FEA-417F-B035-8DB5C195A4C4}"/>
    <cellStyle name="Check Cell 5 7" xfId="2299" xr:uid="{273B8E23-4A73-4C64-8A17-59AA56BC6CF1}"/>
    <cellStyle name="Check Cell 5 8" xfId="2300" xr:uid="{816D3677-25AA-4D0C-B159-94BD41B9B266}"/>
    <cellStyle name="Check Cell 5 9" xfId="2301" xr:uid="{BA9F63D5-7A81-4AEF-926F-A38BEA817B55}"/>
    <cellStyle name="Check Cell 6 2" xfId="2302" xr:uid="{51E28B26-3C36-4654-9AF5-C4B530B7EF58}"/>
    <cellStyle name="Check Cell 7 2" xfId="2303" xr:uid="{C27BD22C-4AFA-4DB9-AD9B-D1F653FABF5A}"/>
    <cellStyle name="Check Cell 8" xfId="2304" xr:uid="{BFDC24D3-D807-4E4C-BDCC-0E06502CF031}"/>
    <cellStyle name="Check Cell 9" xfId="2305" xr:uid="{EA94B8BE-C22C-44ED-835A-E1C06447BC1C}"/>
    <cellStyle name="Comma 10" xfId="16786" xr:uid="{CD3676C8-91E1-44D9-A9F1-EAABC06C8FD7}"/>
    <cellStyle name="Comma 2" xfId="1" xr:uid="{00000000-0005-0000-0000-000001000000}"/>
    <cellStyle name="Comma 2 2" xfId="2306" xr:uid="{24DC77B9-FCB9-475E-81E7-DB66B8C9EFD2}"/>
    <cellStyle name="Comma 3" xfId="3" xr:uid="{00000000-0005-0000-0000-000002000000}"/>
    <cellStyle name="Comma 3 2" xfId="2307" xr:uid="{69AA883D-387E-445D-B8FC-B2B1C4917354}"/>
    <cellStyle name="Comma 4" xfId="2308" xr:uid="{6B6DC6B0-CF0A-4E6D-8465-4A088CBAEFDF}"/>
    <cellStyle name="Comma 4 2" xfId="16754" xr:uid="{88128678-5C6A-4567-977E-FBA196695ACB}"/>
    <cellStyle name="Comma 5" xfId="16735" xr:uid="{A60BA17E-E77A-41C0-9666-B169AB8F1AF6}"/>
    <cellStyle name="Comma 6" xfId="16752" xr:uid="{418D6007-99A5-4EA3-95DF-2F356F058614}"/>
    <cellStyle name="Comma 6 2" xfId="16755" xr:uid="{613FECF2-8C55-4A7E-ACB3-427D79A7ED3E}"/>
    <cellStyle name="Comma 7" xfId="2309" xr:uid="{DF0DA475-BB58-4094-B162-03150E348BA0}"/>
    <cellStyle name="Comma 8" xfId="16759" xr:uid="{94510020-66F5-4AB6-B1D6-D04A6D46C443}"/>
    <cellStyle name="Comma 9" xfId="16771" xr:uid="{8A9236CC-C1DE-4A22-AB24-6B81457AB353}"/>
    <cellStyle name="Currency 2" xfId="16776" xr:uid="{3D1403D9-23DE-4BC7-8811-0553A4D1C946}"/>
    <cellStyle name="Explanatory Text" xfId="24" builtinId="53" customBuiltin="1"/>
    <cellStyle name="Explanatory Text 10" xfId="2310" xr:uid="{BA07EFDC-28A6-4DC6-8EC4-A2E7766D3457}"/>
    <cellStyle name="Explanatory Text 11" xfId="2311" xr:uid="{EAEE989B-0651-423F-BF05-B8A068B3CA58}"/>
    <cellStyle name="Explanatory Text 12" xfId="2312" xr:uid="{F6ABEC21-5E4F-493F-B060-E84316A21D14}"/>
    <cellStyle name="Explanatory Text 13" xfId="2313" xr:uid="{5A2C2959-E436-4300-A254-F112E9851C26}"/>
    <cellStyle name="Explanatory Text 14" xfId="2314" xr:uid="{B8279CA1-FC40-421C-A155-A2345E7CDC07}"/>
    <cellStyle name="Explanatory Text 2 10" xfId="2315" xr:uid="{802C29D7-D7E6-430F-99CC-821C6B36B5B0}"/>
    <cellStyle name="Explanatory Text 2 11" xfId="2316" xr:uid="{943E0309-F4AB-44F9-8E42-297A933245F1}"/>
    <cellStyle name="Explanatory Text 2 12" xfId="2317" xr:uid="{0E3B95CA-BB42-4C16-92F5-39D169F8A4EA}"/>
    <cellStyle name="Explanatory Text 2 13" xfId="2318" xr:uid="{06878BBC-A60F-4EA1-9382-82FC8BC3FA9D}"/>
    <cellStyle name="Explanatory Text 2 2" xfId="2319" xr:uid="{245277E7-93ED-4673-9D41-35CE5FFA0B40}"/>
    <cellStyle name="Explanatory Text 2 2 10" xfId="2320" xr:uid="{4889FFE2-0BAD-408E-942F-49FC32FE0544}"/>
    <cellStyle name="Explanatory Text 2 2 2" xfId="2321" xr:uid="{A6EA344A-3F2B-4031-87C5-E79DEED57DF1}"/>
    <cellStyle name="Explanatory Text 2 2 2 2" xfId="2322" xr:uid="{657EBFE6-C8F5-429A-9170-B0C2762929FE}"/>
    <cellStyle name="Explanatory Text 2 2 3" xfId="2323" xr:uid="{286389AE-16DA-438C-8CB6-DA286E21743E}"/>
    <cellStyle name="Explanatory Text 2 2 4" xfId="2324" xr:uid="{FE6F3549-B3E8-40B9-A16B-857B88A8D9DC}"/>
    <cellStyle name="Explanatory Text 2 2 5" xfId="2325" xr:uid="{86A15818-3CA8-43CF-8318-0A38DAE5CDC8}"/>
    <cellStyle name="Explanatory Text 2 2 6" xfId="2326" xr:uid="{DFCBE8EA-03E4-43E8-91A4-AB0C933443F0}"/>
    <cellStyle name="Explanatory Text 2 2 7" xfId="2327" xr:uid="{D7E53B56-9F86-4ADE-A46F-26F3A5A991A3}"/>
    <cellStyle name="Explanatory Text 2 2 8" xfId="2328" xr:uid="{F01DE74D-29CE-4B32-A34E-4AF3E64FB808}"/>
    <cellStyle name="Explanatory Text 2 2 9" xfId="2329" xr:uid="{92346995-B523-4796-A35A-EB09512787D9}"/>
    <cellStyle name="Explanatory Text 2 3" xfId="2330" xr:uid="{17053D68-B875-4DAD-B45A-8A85D9B35FFF}"/>
    <cellStyle name="Explanatory Text 2 3 2" xfId="2331" xr:uid="{34068C69-A54F-4634-A340-1EB7B1C88713}"/>
    <cellStyle name="Explanatory Text 2 4" xfId="2332" xr:uid="{5AD0EF9E-1A77-4EB1-B282-6447F399865A}"/>
    <cellStyle name="Explanatory Text 2 4 2" xfId="2333" xr:uid="{CBAC1025-A01D-4477-BF31-AF252139292A}"/>
    <cellStyle name="Explanatory Text 2 5" xfId="2334" xr:uid="{6F9E7690-5307-487E-BB1F-B37AEB84ED17}"/>
    <cellStyle name="Explanatory Text 2 6" xfId="2335" xr:uid="{3822C12C-BEB5-4376-AEB9-ED83AA59B289}"/>
    <cellStyle name="Explanatory Text 2 7" xfId="2336" xr:uid="{CF7995EE-4195-4472-BCD3-F5A5AB4CE55D}"/>
    <cellStyle name="Explanatory Text 2 8" xfId="2337" xr:uid="{1C8C12DF-650B-4742-917F-13922D69C2C5}"/>
    <cellStyle name="Explanatory Text 2 9" xfId="2338" xr:uid="{91B08766-D1EB-4EB1-BC66-95213C46419B}"/>
    <cellStyle name="Explanatory Text 3" xfId="2339" xr:uid="{10D4D282-63BB-4102-B25C-BBFC9EC63066}"/>
    <cellStyle name="Explanatory Text 3 10" xfId="2340" xr:uid="{0EBF6188-5DF1-4526-BD29-2C64C5FC0494}"/>
    <cellStyle name="Explanatory Text 3 2" xfId="2341" xr:uid="{98CFACD2-BDA8-451A-B661-5C8012141360}"/>
    <cellStyle name="Explanatory Text 3 3" xfId="2342" xr:uid="{91A96C31-E022-49FC-BD37-ABD6945AC626}"/>
    <cellStyle name="Explanatory Text 3 4" xfId="2343" xr:uid="{348558B0-F35B-4560-823E-E70B0ECC0525}"/>
    <cellStyle name="Explanatory Text 3 5" xfId="2344" xr:uid="{D612746C-6FBF-47B4-92BD-6856319757D5}"/>
    <cellStyle name="Explanatory Text 3 6" xfId="2345" xr:uid="{B81384B8-5A91-4656-854C-CB419A8D5256}"/>
    <cellStyle name="Explanatory Text 3 7" xfId="2346" xr:uid="{8DACE294-B81F-49D4-9A2A-737863F33FC3}"/>
    <cellStyle name="Explanatory Text 3 8" xfId="2347" xr:uid="{2B62A034-2D71-4E69-96F7-DA3D2644A65F}"/>
    <cellStyle name="Explanatory Text 3 9" xfId="2348" xr:uid="{E678C746-2A4E-4C6E-86FD-5447A5280B53}"/>
    <cellStyle name="Explanatory Text 4" xfId="2349" xr:uid="{00618A50-4E36-410D-8982-F17CA95F4D6A}"/>
    <cellStyle name="Explanatory Text 4 10" xfId="2350" xr:uid="{35F7D541-4B21-4571-B043-3DB84B1ADBD5}"/>
    <cellStyle name="Explanatory Text 4 2" xfId="2351" xr:uid="{FF9052C1-CD86-41CB-8076-E8401E02AA03}"/>
    <cellStyle name="Explanatory Text 4 3" xfId="2352" xr:uid="{F4305665-E2BE-4C0D-8E97-1D8EB069CD8B}"/>
    <cellStyle name="Explanatory Text 4 4" xfId="2353" xr:uid="{4B7F5D15-918C-4025-AD32-0649EBB5C5BB}"/>
    <cellStyle name="Explanatory Text 4 5" xfId="2354" xr:uid="{5260FF45-C264-4545-B9B2-05E3F4F9EA5B}"/>
    <cellStyle name="Explanatory Text 4 6" xfId="2355" xr:uid="{D7568118-AAD8-47B9-94DF-88746A4D9294}"/>
    <cellStyle name="Explanatory Text 4 7" xfId="2356" xr:uid="{4756573B-62B9-4824-8EA1-806CA6AA7A1D}"/>
    <cellStyle name="Explanatory Text 4 8" xfId="2357" xr:uid="{884B6EB4-47B5-4238-B5BA-C4154B0D67DF}"/>
    <cellStyle name="Explanatory Text 4 9" xfId="2358" xr:uid="{7BBBB83F-4D7B-47B2-AA02-C60CA8D0BAF2}"/>
    <cellStyle name="Explanatory Text 5" xfId="2359" xr:uid="{9F963046-49EC-437E-AD42-9112D7904FE8}"/>
    <cellStyle name="Explanatory Text 5 10" xfId="2360" xr:uid="{8D99D4E6-5D9A-44DE-8B34-028B6A8104FE}"/>
    <cellStyle name="Explanatory Text 5 2" xfId="2361" xr:uid="{0F1EC0B6-273F-499F-88CE-94148A205D90}"/>
    <cellStyle name="Explanatory Text 5 3" xfId="2362" xr:uid="{8FFE797B-EEFD-44F7-83D7-8F1FD4BB4DBF}"/>
    <cellStyle name="Explanatory Text 5 4" xfId="2363" xr:uid="{B83CA079-D667-4B31-9168-BF0300782EC5}"/>
    <cellStyle name="Explanatory Text 5 5" xfId="2364" xr:uid="{78138CA9-7587-4D04-BF53-0887942D9B53}"/>
    <cellStyle name="Explanatory Text 5 6" xfId="2365" xr:uid="{4EF43896-BF32-4142-8C7B-2F3CD860D6F3}"/>
    <cellStyle name="Explanatory Text 5 7" xfId="2366" xr:uid="{A7A79923-43AB-4317-9889-EB84C2AC2EBA}"/>
    <cellStyle name="Explanatory Text 5 8" xfId="2367" xr:uid="{A63244AA-8DFA-4C08-A384-A05FB159B308}"/>
    <cellStyle name="Explanatory Text 5 9" xfId="2368" xr:uid="{D348050F-3B34-4BB5-A03F-4E6919C7F62B}"/>
    <cellStyle name="Explanatory Text 6 2" xfId="2369" xr:uid="{AD286C7B-F77F-4F57-9118-6B49F96BAE12}"/>
    <cellStyle name="Explanatory Text 7 2" xfId="2370" xr:uid="{F0C16C0C-4ECB-4FE2-AAEA-A9170EADB80F}"/>
    <cellStyle name="Explanatory Text 8" xfId="2371" xr:uid="{F7153103-1CFB-4485-90F6-17C22713E7AE}"/>
    <cellStyle name="Explanatory Text 9" xfId="2372" xr:uid="{C2D71F6D-D3E9-4012-A7C3-83889E557C09}"/>
    <cellStyle name="Good" xfId="14" builtinId="26" customBuiltin="1"/>
    <cellStyle name="Good 10" xfId="2373" xr:uid="{18B5E14C-25D1-441F-8432-DDC7682DC46D}"/>
    <cellStyle name="Good 11" xfId="2374" xr:uid="{A71442A8-2947-4945-840F-56EA78E577A3}"/>
    <cellStyle name="Good 12" xfId="2375" xr:uid="{803CE49C-3D98-4BF9-9182-EFB766E50576}"/>
    <cellStyle name="Good 13" xfId="2376" xr:uid="{674CDE4B-724D-45C8-BDC9-F110FC18C29B}"/>
    <cellStyle name="Good 14" xfId="2377" xr:uid="{446506C1-22E7-45C6-A272-9C48E5E26C27}"/>
    <cellStyle name="Good 2 10" xfId="2378" xr:uid="{D35691CC-D47F-4D81-91A4-A480895A102F}"/>
    <cellStyle name="Good 2 11" xfId="2379" xr:uid="{6827740B-5F46-4A6D-AEF6-9E09DC883365}"/>
    <cellStyle name="Good 2 12" xfId="2380" xr:uid="{92485857-12EF-47EA-8455-EE6E0F1FBC68}"/>
    <cellStyle name="Good 2 13" xfId="2381" xr:uid="{49B4D153-E746-45E7-9E59-5342B655133E}"/>
    <cellStyle name="Good 2 2" xfId="2382" xr:uid="{78820897-A284-4E00-8C3B-E35AE7E87565}"/>
    <cellStyle name="Good 2 2 10" xfId="2383" xr:uid="{385CF2CE-49E9-453C-818C-EC1E7542B320}"/>
    <cellStyle name="Good 2 2 2" xfId="2384" xr:uid="{0A0A255A-1CB1-4742-A591-CBC2FBC50A49}"/>
    <cellStyle name="Good 2 2 2 2" xfId="2385" xr:uid="{94F52E39-92E0-47EE-A35B-82332EFBCFAE}"/>
    <cellStyle name="Good 2 2 3" xfId="2386" xr:uid="{662F80C6-1522-444B-8E85-4C1A9182A62A}"/>
    <cellStyle name="Good 2 2 4" xfId="2387" xr:uid="{1E27E5BB-C9F7-458B-926C-4A5AA5F4F576}"/>
    <cellStyle name="Good 2 2 5" xfId="2388" xr:uid="{4BA9C1A5-26C6-44FF-8453-707FEECE1399}"/>
    <cellStyle name="Good 2 2 6" xfId="2389" xr:uid="{409AFBC7-0986-4E71-91C2-411F7B474FF2}"/>
    <cellStyle name="Good 2 2 7" xfId="2390" xr:uid="{DEC533A6-7BBB-4264-9F4A-F0B881ED7980}"/>
    <cellStyle name="Good 2 2 8" xfId="2391" xr:uid="{E1DEE451-39F9-4109-8326-E51B0A54078B}"/>
    <cellStyle name="Good 2 2 9" xfId="2392" xr:uid="{CD87C8D5-5F28-49DE-9C4F-49CAC7D94089}"/>
    <cellStyle name="Good 2 3" xfId="2393" xr:uid="{99DD5027-1A62-481A-A390-1D64364C4A73}"/>
    <cellStyle name="Good 2 3 2" xfId="2394" xr:uid="{61F316FA-88FC-4A25-824D-5ACD80EC6D8E}"/>
    <cellStyle name="Good 2 4" xfId="2395" xr:uid="{BC07B889-3C01-4D52-B8CF-71C2A35A1A19}"/>
    <cellStyle name="Good 2 4 2" xfId="2396" xr:uid="{B1FAAA3A-F3D9-4A79-A89C-E88D6A525669}"/>
    <cellStyle name="Good 2 5" xfId="2397" xr:uid="{5F925360-CEDA-4E43-8717-06699D91E2FD}"/>
    <cellStyle name="Good 2 6" xfId="2398" xr:uid="{8C1E6EB8-799F-4C4D-8630-FD3F2C6FA384}"/>
    <cellStyle name="Good 2 7" xfId="2399" xr:uid="{756477BC-CDD2-4936-A3F4-AABA1931EA99}"/>
    <cellStyle name="Good 2 8" xfId="2400" xr:uid="{32C155A2-A018-4B6D-874B-A401CE648FAE}"/>
    <cellStyle name="Good 2 9" xfId="2401" xr:uid="{CB4B0585-F082-42AF-8AB6-64BEE30C7214}"/>
    <cellStyle name="Good 3" xfId="2402" xr:uid="{C353A51F-E2C9-4230-A7D2-B0788E32AA34}"/>
    <cellStyle name="Good 3 10" xfId="2403" xr:uid="{41F29A64-C768-4E48-8921-28821279DD56}"/>
    <cellStyle name="Good 3 2" xfId="2404" xr:uid="{D48E13C8-C548-4E2C-A2EB-D0BDEF680202}"/>
    <cellStyle name="Good 3 3" xfId="2405" xr:uid="{AF3AF4ED-9840-4399-B091-65280E227BA1}"/>
    <cellStyle name="Good 3 4" xfId="2406" xr:uid="{4579CDD2-D155-4B3D-B282-248FA9204034}"/>
    <cellStyle name="Good 3 5" xfId="2407" xr:uid="{9BB725E7-9939-4F35-8064-8A5F98B3B92B}"/>
    <cellStyle name="Good 3 6" xfId="2408" xr:uid="{F91B2553-E8C5-42A8-8F73-90FDA9A01408}"/>
    <cellStyle name="Good 3 7" xfId="2409" xr:uid="{9DF46A58-6CA4-48C3-A72B-F39CC502B791}"/>
    <cellStyle name="Good 3 8" xfId="2410" xr:uid="{70F39961-304F-4A20-A639-1A1F9BE8241C}"/>
    <cellStyle name="Good 3 9" xfId="2411" xr:uid="{B02D04A2-7B2D-4804-BF7C-F4B4BFEFC3CC}"/>
    <cellStyle name="Good 4" xfId="2412" xr:uid="{3E18F12F-45DD-44DA-8FDA-B9718C0078B2}"/>
    <cellStyle name="Good 4 10" xfId="2413" xr:uid="{89D866FA-C6C1-43DC-9285-605C6B474C67}"/>
    <cellStyle name="Good 4 2" xfId="2414" xr:uid="{99AB4049-822B-49D9-9BD2-1EC4EC0959F6}"/>
    <cellStyle name="Good 4 3" xfId="2415" xr:uid="{8792E84A-D4F1-444A-ABF0-D99AC5EAB6D5}"/>
    <cellStyle name="Good 4 4" xfId="2416" xr:uid="{BD7AD97A-6FE8-4552-A9ED-99D142B3598C}"/>
    <cellStyle name="Good 4 5" xfId="2417" xr:uid="{68956B6F-1D5D-4515-A54A-EBFDBBC97CFD}"/>
    <cellStyle name="Good 4 6" xfId="2418" xr:uid="{F0543FE0-7618-4730-9437-5AFCD8983D26}"/>
    <cellStyle name="Good 4 7" xfId="2419" xr:uid="{AE849E15-5C73-412F-919A-539263805409}"/>
    <cellStyle name="Good 4 8" xfId="2420" xr:uid="{44BB343E-284B-46C6-B8DA-6BD549CE76D0}"/>
    <cellStyle name="Good 4 9" xfId="2421" xr:uid="{4A04DF78-41D9-4BBE-81F2-C804DC619806}"/>
    <cellStyle name="Good 5" xfId="2422" xr:uid="{61D63473-906A-49E3-AF86-E0F30A3BE2A3}"/>
    <cellStyle name="Good 5 10" xfId="2423" xr:uid="{1AC152AF-5542-416A-B721-196C6C72E6AB}"/>
    <cellStyle name="Good 5 2" xfId="2424" xr:uid="{3E3BF8E2-0FB8-4659-BE35-E7E2FF654F32}"/>
    <cellStyle name="Good 5 3" xfId="2425" xr:uid="{35680B24-EDBA-4945-AB62-AB5AC0FBD560}"/>
    <cellStyle name="Good 5 4" xfId="2426" xr:uid="{57ABB501-7417-4647-A207-DF8FE24EF7A3}"/>
    <cellStyle name="Good 5 5" xfId="2427" xr:uid="{389F60FD-2100-4ACF-8543-3F8E263D048D}"/>
    <cellStyle name="Good 5 6" xfId="2428" xr:uid="{1890D009-E5A8-4B37-AA3F-8DCB88B7A60D}"/>
    <cellStyle name="Good 5 7" xfId="2429" xr:uid="{A5806BC4-E5EE-40C8-8F5D-30EEC773E4DB}"/>
    <cellStyle name="Good 5 8" xfId="2430" xr:uid="{94A9668F-7134-45F9-9430-80ABAA83006C}"/>
    <cellStyle name="Good 5 9" xfId="2431" xr:uid="{E2411BAC-0C53-4FCB-AF8A-37F5C310E2AB}"/>
    <cellStyle name="Good 6 2" xfId="2432" xr:uid="{DEE280A6-1B88-4847-B703-1DE7C0871B0B}"/>
    <cellStyle name="Good 7 2" xfId="2433" xr:uid="{33277921-FC9C-4BD8-B151-C754C5ABEB83}"/>
    <cellStyle name="Good 8" xfId="2434" xr:uid="{6F46A142-BD55-4DFA-B599-343D4EED9557}"/>
    <cellStyle name="Good 9" xfId="2435" xr:uid="{A97957E3-10DD-4360-8FA5-07FBF98F8262}"/>
    <cellStyle name="Heading 1" xfId="10" builtinId="16" customBuiltin="1"/>
    <cellStyle name="Heading 1 10" xfId="2436" xr:uid="{B040B500-3FE6-4B7B-82B2-11EE5920752C}"/>
    <cellStyle name="Heading 1 11" xfId="2437" xr:uid="{8E4176AD-D449-4AA9-9E79-D05A97EB8C0A}"/>
    <cellStyle name="Heading 1 12" xfId="2438" xr:uid="{76391C5B-620C-4204-9087-7C1AC142C8FC}"/>
    <cellStyle name="Heading 1 13" xfId="2439" xr:uid="{1753748D-7439-42D8-A06B-141323EF7551}"/>
    <cellStyle name="Heading 1 14" xfId="2440" xr:uid="{9A965348-E320-4099-99B9-6B432E8CC3AB}"/>
    <cellStyle name="Heading 1 2 10" xfId="2441" xr:uid="{11B6C340-BD74-4FB1-A61C-CB8538AB82B1}"/>
    <cellStyle name="Heading 1 2 11" xfId="2442" xr:uid="{53AB201E-F44F-4BC3-8494-DCDA510B95A6}"/>
    <cellStyle name="Heading 1 2 12" xfId="2443" xr:uid="{99585542-EC51-4247-B2F4-F4B3B5425C3D}"/>
    <cellStyle name="Heading 1 2 13" xfId="2444" xr:uid="{11334891-A4AF-472A-BAE9-62272F64B565}"/>
    <cellStyle name="Heading 1 2 2" xfId="2445" xr:uid="{5716C5C9-DB1A-47A6-B115-0540672D06CD}"/>
    <cellStyle name="Heading 1 2 2 10" xfId="2446" xr:uid="{CBF03F0F-B1F9-479C-A44E-08532947912E}"/>
    <cellStyle name="Heading 1 2 2 2" xfId="2447" xr:uid="{DA8BECA4-2843-4A67-91AF-6361DEF989EB}"/>
    <cellStyle name="Heading 1 2 2 2 2" xfId="2448" xr:uid="{9279646B-3558-4A84-9248-F8EEF12DFBB9}"/>
    <cellStyle name="Heading 1 2 2 3" xfId="2449" xr:uid="{5E464987-5486-48A6-91A7-10B7A219678B}"/>
    <cellStyle name="Heading 1 2 2 4" xfId="2450" xr:uid="{8D7BB040-C8E3-457E-BEB5-065D9F9D8334}"/>
    <cellStyle name="Heading 1 2 2 5" xfId="2451" xr:uid="{3AFDBC91-F213-406A-B913-628A191BAC21}"/>
    <cellStyle name="Heading 1 2 2 6" xfId="2452" xr:uid="{0A5807D2-5F71-452C-B116-8013C0B02CE6}"/>
    <cellStyle name="Heading 1 2 2 7" xfId="2453" xr:uid="{67076BDC-502D-42F5-975E-1AB933164711}"/>
    <cellStyle name="Heading 1 2 2 8" xfId="2454" xr:uid="{5521A3F0-D6B2-41A8-A34A-DDA5B53515BB}"/>
    <cellStyle name="Heading 1 2 2 9" xfId="2455" xr:uid="{3A15261B-D414-46B4-9D83-54F487A77370}"/>
    <cellStyle name="Heading 1 2 3" xfId="2456" xr:uid="{DB4A734A-2916-49EE-A6A9-56F1F0A68853}"/>
    <cellStyle name="Heading 1 2 3 2" xfId="2457" xr:uid="{20485CA1-7A12-4598-9F40-981EB47E95C5}"/>
    <cellStyle name="Heading 1 2 4" xfId="2458" xr:uid="{A03B443A-4C01-458A-AE55-35B8753EE4F7}"/>
    <cellStyle name="Heading 1 2 4 2" xfId="2459" xr:uid="{3F6BC67C-C340-4846-9FC9-24B5A33A1C32}"/>
    <cellStyle name="Heading 1 2 5" xfId="2460" xr:uid="{B8AC292C-12AE-4938-8CED-79C37819AE36}"/>
    <cellStyle name="Heading 1 2 6" xfId="2461" xr:uid="{7CBE1167-7106-465B-AEB6-131FF9206B24}"/>
    <cellStyle name="Heading 1 2 7" xfId="2462" xr:uid="{B2D9A262-A7ED-40A2-9F35-607C9D81F8EB}"/>
    <cellStyle name="Heading 1 2 8" xfId="2463" xr:uid="{01F5EA1C-0376-40B5-B802-39F65BDCC12F}"/>
    <cellStyle name="Heading 1 2 9" xfId="2464" xr:uid="{80F35865-F1A0-44D4-A35A-4D25C719DFD8}"/>
    <cellStyle name="Heading 1 3" xfId="2465" xr:uid="{79A744CF-122A-42C1-8778-41AB66501E8A}"/>
    <cellStyle name="Heading 1 3 10" xfId="2466" xr:uid="{A0795720-7A12-47B8-B184-ECABD2139B43}"/>
    <cellStyle name="Heading 1 3 2" xfId="2467" xr:uid="{A835CE90-7BA1-4A86-9774-B906B56888B4}"/>
    <cellStyle name="Heading 1 3 3" xfId="2468" xr:uid="{5A89B8C2-BA5B-4946-914C-7D0BA98063F0}"/>
    <cellStyle name="Heading 1 3 4" xfId="2469" xr:uid="{E0666C41-4A9A-4DF7-8C0B-3AE7945F6056}"/>
    <cellStyle name="Heading 1 3 5" xfId="2470" xr:uid="{02E860F0-5E80-46D5-A229-208F19A44015}"/>
    <cellStyle name="Heading 1 3 6" xfId="2471" xr:uid="{30F730EE-7976-4342-8DDF-ED2BC70E63BB}"/>
    <cellStyle name="Heading 1 3 7" xfId="2472" xr:uid="{DB015FA9-A3F5-4EE2-8394-BAD8EE63C2C3}"/>
    <cellStyle name="Heading 1 3 8" xfId="2473" xr:uid="{AD0F29B4-F09D-42F8-B7D1-F52A7BB8FA7E}"/>
    <cellStyle name="Heading 1 3 9" xfId="2474" xr:uid="{E3361272-C978-4378-BC38-590A8A468BE1}"/>
    <cellStyle name="Heading 1 4" xfId="2475" xr:uid="{652266B4-9940-4BC2-B921-D5C5D69E0E64}"/>
    <cellStyle name="Heading 1 4 10" xfId="2476" xr:uid="{9576519B-33ED-473A-A141-3B79F0965033}"/>
    <cellStyle name="Heading 1 4 2" xfId="2477" xr:uid="{94116BB0-ECE1-455E-A1FE-392022AAFF32}"/>
    <cellStyle name="Heading 1 4 3" xfId="2478" xr:uid="{77C3ECBA-0E8F-430F-AA9F-103FF255D8E6}"/>
    <cellStyle name="Heading 1 4 4" xfId="2479" xr:uid="{ED7871C3-5086-4159-9A94-95502A7BF7EB}"/>
    <cellStyle name="Heading 1 4 5" xfId="2480" xr:uid="{2D64716B-09D1-4738-8CB2-049FDC044D42}"/>
    <cellStyle name="Heading 1 4 6" xfId="2481" xr:uid="{F228B67A-4991-4373-9F4F-B937625F0CE9}"/>
    <cellStyle name="Heading 1 4 7" xfId="2482" xr:uid="{A4D01F7D-DC64-49A1-921A-09C6776FC9A2}"/>
    <cellStyle name="Heading 1 4 8" xfId="2483" xr:uid="{EA2C8E67-DB22-4B34-89E8-6990C6042C28}"/>
    <cellStyle name="Heading 1 4 9" xfId="2484" xr:uid="{D1353A68-8FD6-4F23-A321-28D4F360E7E9}"/>
    <cellStyle name="Heading 1 5" xfId="2485" xr:uid="{1BB63CAA-2F91-4568-8612-5171ADC6422E}"/>
    <cellStyle name="Heading 1 5 10" xfId="2486" xr:uid="{9FE92388-6829-4496-A8C9-E8AAFA36EA96}"/>
    <cellStyle name="Heading 1 5 2" xfId="2487" xr:uid="{F91DB1E6-FCD4-4FA3-B7B9-C5F184558F00}"/>
    <cellStyle name="Heading 1 5 3" xfId="2488" xr:uid="{5C19A397-F724-4333-A840-4B5E9EAB605C}"/>
    <cellStyle name="Heading 1 5 4" xfId="2489" xr:uid="{0D2C152C-F791-45AA-BD03-0585D0BDEA52}"/>
    <cellStyle name="Heading 1 5 5" xfId="2490" xr:uid="{57993D5C-26DB-4484-B77D-082F0DD85344}"/>
    <cellStyle name="Heading 1 5 6" xfId="2491" xr:uid="{35AFBD94-4908-4F7C-8196-507F662AAB24}"/>
    <cellStyle name="Heading 1 5 7" xfId="2492" xr:uid="{9664A7ED-7B11-47A5-9F79-3DA36ED9D6DD}"/>
    <cellStyle name="Heading 1 5 8" xfId="2493" xr:uid="{605A0614-8255-47FD-AD7D-455A68DFDB9D}"/>
    <cellStyle name="Heading 1 5 9" xfId="2494" xr:uid="{1C8DF83D-7280-4664-9222-BA9570EE8149}"/>
    <cellStyle name="Heading 1 6 2" xfId="2495" xr:uid="{4B935871-A9AF-42D9-8009-E1455DA127F4}"/>
    <cellStyle name="Heading 1 7 2" xfId="2496" xr:uid="{8CD3CD8B-A5D5-4491-95E8-A00AABF975AA}"/>
    <cellStyle name="Heading 1 8" xfId="2497" xr:uid="{3BD34FEE-E320-4A3F-A398-D35FAFEFF3EB}"/>
    <cellStyle name="Heading 1 9" xfId="2498" xr:uid="{09D35649-B6D1-4F1C-BBAD-DC807DE6C85C}"/>
    <cellStyle name="Heading 2" xfId="11" builtinId="17" customBuiltin="1"/>
    <cellStyle name="Heading 2 10" xfId="2499" xr:uid="{74FE24B1-5F83-444B-8E01-F209FBF07F1E}"/>
    <cellStyle name="Heading 2 11" xfId="2500" xr:uid="{B05F8BBD-BCB7-417A-904B-AF2E78137813}"/>
    <cellStyle name="Heading 2 12" xfId="2501" xr:uid="{31302BF5-B2A4-43D7-9978-5D855D390F69}"/>
    <cellStyle name="Heading 2 13" xfId="2502" xr:uid="{BD5ECBA0-4A87-46B7-8356-D77F83B28D9F}"/>
    <cellStyle name="Heading 2 14" xfId="2503" xr:uid="{EEF9F3B2-DDF0-425F-857A-ACDC2273ECC3}"/>
    <cellStyle name="Heading 2 2 10" xfId="2504" xr:uid="{180373F7-3A94-40ED-9D1F-4CF20DF26EE4}"/>
    <cellStyle name="Heading 2 2 11" xfId="2505" xr:uid="{07439452-3360-4759-8494-80B106659A28}"/>
    <cellStyle name="Heading 2 2 12" xfId="2506" xr:uid="{39D2A270-F0F5-47B5-898D-EB871DFA65CB}"/>
    <cellStyle name="Heading 2 2 13" xfId="2507" xr:uid="{30CE5AC9-B869-40AD-B1F8-1EF85649FAEB}"/>
    <cellStyle name="Heading 2 2 2" xfId="2508" xr:uid="{4926A7D4-F85C-4B9A-BB16-C1A041A34880}"/>
    <cellStyle name="Heading 2 2 2 10" xfId="2509" xr:uid="{8AA9097A-EF86-44EC-B5B9-40A82852C11E}"/>
    <cellStyle name="Heading 2 2 2 2" xfId="2510" xr:uid="{9570F3E2-A00E-4DFE-A3D8-33DF0100113A}"/>
    <cellStyle name="Heading 2 2 2 2 2" xfId="2511" xr:uid="{9E45AC36-BC9D-477D-B822-E16D2E19B310}"/>
    <cellStyle name="Heading 2 2 2 3" xfId="2512" xr:uid="{E907E182-4D0A-48E1-9457-4FE91A7AF10B}"/>
    <cellStyle name="Heading 2 2 2 4" xfId="2513" xr:uid="{CB69040D-F0CA-45EC-B7BF-423FA5BEDC14}"/>
    <cellStyle name="Heading 2 2 2 5" xfId="2514" xr:uid="{7AC97C8D-B92F-49EB-9E04-6AB9BB541D62}"/>
    <cellStyle name="Heading 2 2 2 6" xfId="2515" xr:uid="{AF9EC389-1F43-4975-A3D3-B604D2735B8E}"/>
    <cellStyle name="Heading 2 2 2 7" xfId="2516" xr:uid="{6F7F9A5F-B8F9-43A0-B46B-20ED29014FDE}"/>
    <cellStyle name="Heading 2 2 2 8" xfId="2517" xr:uid="{DDD90259-F318-48AF-BE57-C1FDDD66EA34}"/>
    <cellStyle name="Heading 2 2 2 9" xfId="2518" xr:uid="{69CDA1E6-2517-40CB-809D-9E2DDA72A653}"/>
    <cellStyle name="Heading 2 2 3" xfId="2519" xr:uid="{3090B80C-C1A3-4A93-A328-85C5980CF1B7}"/>
    <cellStyle name="Heading 2 2 3 2" xfId="2520" xr:uid="{BB760CFE-4D70-4425-8C79-8B1ECC2C21C8}"/>
    <cellStyle name="Heading 2 2 4" xfId="2521" xr:uid="{A36013F7-5BA9-4164-821A-EE3E1D245F56}"/>
    <cellStyle name="Heading 2 2 4 2" xfId="2522" xr:uid="{EC6FF650-39A6-4CBF-824E-7783E57E2385}"/>
    <cellStyle name="Heading 2 2 5" xfId="2523" xr:uid="{6A4B0838-1184-4475-893B-FA74CE589A7F}"/>
    <cellStyle name="Heading 2 2 6" xfId="2524" xr:uid="{752F3652-FEE9-45A3-A84B-E4AE0E262EB3}"/>
    <cellStyle name="Heading 2 2 7" xfId="2525" xr:uid="{37005884-DB64-491F-AAD7-76A0FFAC228E}"/>
    <cellStyle name="Heading 2 2 8" xfId="2526" xr:uid="{33BEB7BB-4A34-4C9C-A2F0-58508B076B2E}"/>
    <cellStyle name="Heading 2 2 9" xfId="2527" xr:uid="{0AC3A576-0E0E-4DF9-B2BE-6B15F8E08016}"/>
    <cellStyle name="Heading 2 3" xfId="2528" xr:uid="{FAFF0990-F248-4F56-A1B4-83252982B0ED}"/>
    <cellStyle name="Heading 2 3 10" xfId="2529" xr:uid="{C2C634A7-6A4F-4776-B35A-F55060ECA1CF}"/>
    <cellStyle name="Heading 2 3 2" xfId="2530" xr:uid="{5D7B4CE9-4A7A-4E00-BAD5-207243927998}"/>
    <cellStyle name="Heading 2 3 3" xfId="2531" xr:uid="{784359B5-A667-4BF2-A1DE-6F73E5722F95}"/>
    <cellStyle name="Heading 2 3 4" xfId="2532" xr:uid="{11A6940E-E885-4AFC-AFE0-320C5E8598B0}"/>
    <cellStyle name="Heading 2 3 5" xfId="2533" xr:uid="{19061667-D9DD-4C61-A597-E7F1C74E2162}"/>
    <cellStyle name="Heading 2 3 6" xfId="2534" xr:uid="{EE2DE80E-9080-40E4-BCCF-0618422096C1}"/>
    <cellStyle name="Heading 2 3 7" xfId="2535" xr:uid="{7FFE9D76-715C-4614-8D7E-2E0F043C2DE5}"/>
    <cellStyle name="Heading 2 3 8" xfId="2536" xr:uid="{818B266B-AB55-4EDC-89B4-4FF0799693ED}"/>
    <cellStyle name="Heading 2 3 9" xfId="2537" xr:uid="{4CA12BAB-D4F8-47AD-9314-741589321E49}"/>
    <cellStyle name="Heading 2 4" xfId="2538" xr:uid="{D0CCB93E-2C1C-49B3-B9B3-20039B8408D8}"/>
    <cellStyle name="Heading 2 4 10" xfId="2539" xr:uid="{CD52F28C-A0E2-4620-9970-2FA803AF8916}"/>
    <cellStyle name="Heading 2 4 2" xfId="2540" xr:uid="{B22EBB20-7AFE-430F-AF8E-FE0D1B2328CA}"/>
    <cellStyle name="Heading 2 4 3" xfId="2541" xr:uid="{8AF626F8-3548-4015-A08A-4402870426E3}"/>
    <cellStyle name="Heading 2 4 4" xfId="2542" xr:uid="{0C0AC8DA-9866-475B-A1C7-0DF996D836E1}"/>
    <cellStyle name="Heading 2 4 5" xfId="2543" xr:uid="{9B68C897-BCFA-4A5C-AE9E-B71C4D21C7FB}"/>
    <cellStyle name="Heading 2 4 6" xfId="2544" xr:uid="{2E0C1A36-0D51-47A1-8007-52C5094DE00E}"/>
    <cellStyle name="Heading 2 4 7" xfId="2545" xr:uid="{BF58337D-9CB3-42B6-B2D0-6A001D124841}"/>
    <cellStyle name="Heading 2 4 8" xfId="2546" xr:uid="{8A2C23E8-F10E-4BA1-93A6-E46792B32D4C}"/>
    <cellStyle name="Heading 2 4 9" xfId="2547" xr:uid="{72E8B3BE-8DD6-4949-8A4E-A694C91D7068}"/>
    <cellStyle name="Heading 2 5" xfId="2548" xr:uid="{52261D69-A370-4FC2-8EDB-73C5B3132A8A}"/>
    <cellStyle name="Heading 2 5 10" xfId="2549" xr:uid="{72D80124-81B7-486D-8DDE-78E3CF9251F6}"/>
    <cellStyle name="Heading 2 5 2" xfId="2550" xr:uid="{4F322EE4-6D13-4D31-B74A-1AD418E79260}"/>
    <cellStyle name="Heading 2 5 3" xfId="2551" xr:uid="{AF25814D-9C7D-4D86-B9EE-6F40D1DB4023}"/>
    <cellStyle name="Heading 2 5 4" xfId="2552" xr:uid="{820A4D07-D415-4649-AD48-CC1AB0CBE97D}"/>
    <cellStyle name="Heading 2 5 5" xfId="2553" xr:uid="{EA40F7CC-F4A5-4B73-8677-3F8E15798676}"/>
    <cellStyle name="Heading 2 5 6" xfId="2554" xr:uid="{6563F919-5426-45D7-82C0-C990C2B2FD5B}"/>
    <cellStyle name="Heading 2 5 7" xfId="2555" xr:uid="{012AE0E6-297F-4B35-94E5-07824D341373}"/>
    <cellStyle name="Heading 2 5 8" xfId="2556" xr:uid="{FD6523E2-19ED-45D2-B374-1A90CA5784E3}"/>
    <cellStyle name="Heading 2 5 9" xfId="2557" xr:uid="{F74918D8-E99C-4FDC-8645-6F6DDB1ADB12}"/>
    <cellStyle name="Heading 2 6 2" xfId="2558" xr:uid="{039A8076-3511-4687-9468-FED3D58D175B}"/>
    <cellStyle name="Heading 2 7 2" xfId="2559" xr:uid="{65A0C3F0-1B6B-4497-9B7D-75C3C26E86CD}"/>
    <cellStyle name="Heading 2 8" xfId="2560" xr:uid="{137A79E8-1ADF-4F81-86CF-FCE740690584}"/>
    <cellStyle name="Heading 2 9" xfId="2561" xr:uid="{C2E99023-28E5-46C9-A436-9A1CAF278BDB}"/>
    <cellStyle name="Heading 3" xfId="12" builtinId="18" customBuiltin="1"/>
    <cellStyle name="Heading 3 10" xfId="2562" xr:uid="{729DEFD8-E52C-4ABC-B8F3-A25CEF7EAD39}"/>
    <cellStyle name="Heading 3 11" xfId="2563" xr:uid="{767AE46F-A593-47F1-8F68-310C0E041054}"/>
    <cellStyle name="Heading 3 12" xfId="2564" xr:uid="{E946FD49-1785-4E02-A1D9-1E921312603B}"/>
    <cellStyle name="Heading 3 13" xfId="2565" xr:uid="{723A5725-42DD-4AE1-B1BA-FBC8D82097B4}"/>
    <cellStyle name="Heading 3 14" xfId="2566" xr:uid="{174407D3-3AF3-4C25-945B-DA7283741032}"/>
    <cellStyle name="Heading 3 2 10" xfId="2567" xr:uid="{4526FA62-CA2C-498A-B07B-49B40F3DCBB7}"/>
    <cellStyle name="Heading 3 2 11" xfId="2568" xr:uid="{BF08CCEE-7383-4C56-B6D2-1262D946272F}"/>
    <cellStyle name="Heading 3 2 12" xfId="2569" xr:uid="{4E8D8541-C90E-409D-AAF9-63D867B13926}"/>
    <cellStyle name="Heading 3 2 13" xfId="2570" xr:uid="{D4AF663B-E5E1-44A5-AE9A-B68D4E0F7B62}"/>
    <cellStyle name="Heading 3 2 2" xfId="2571" xr:uid="{96AF0B5A-5B61-4424-9204-C974DE7220FE}"/>
    <cellStyle name="Heading 3 2 2 10" xfId="2572" xr:uid="{78AF63B7-FCA1-4568-BD66-4F5C5B56EB61}"/>
    <cellStyle name="Heading 3 2 2 2" xfId="2573" xr:uid="{38B43520-E13E-4304-8966-460DC5F51DC8}"/>
    <cellStyle name="Heading 3 2 2 2 2" xfId="2574" xr:uid="{55761B4D-ABBE-44C2-BA77-EDF5A9B8CB06}"/>
    <cellStyle name="Heading 3 2 2 3" xfId="2575" xr:uid="{96092FF8-7590-44E0-A90C-095A39B3C7C2}"/>
    <cellStyle name="Heading 3 2 2 4" xfId="2576" xr:uid="{2B4787AC-D469-458E-BC24-9CB38B9DC77F}"/>
    <cellStyle name="Heading 3 2 2 5" xfId="2577" xr:uid="{DA31FB37-E89D-48B7-AD16-B4B7E44B97C8}"/>
    <cellStyle name="Heading 3 2 2 6" xfId="2578" xr:uid="{C63F99D7-C077-48A1-9241-0FC0D4453C47}"/>
    <cellStyle name="Heading 3 2 2 7" xfId="2579" xr:uid="{BE28B598-4F9D-4540-A933-A78EC2397DC6}"/>
    <cellStyle name="Heading 3 2 2 8" xfId="2580" xr:uid="{8BDA2BCA-0315-4143-AF2B-073025D45715}"/>
    <cellStyle name="Heading 3 2 2 9" xfId="2581" xr:uid="{19BECE68-B4E5-46F3-B8F5-62F852BD4491}"/>
    <cellStyle name="Heading 3 2 3" xfId="2582" xr:uid="{6CF818A9-C24C-4A4B-B65C-CE4856E49FE5}"/>
    <cellStyle name="Heading 3 2 3 2" xfId="2583" xr:uid="{A1BF8D02-81B0-4599-9074-F6C411EFFE3B}"/>
    <cellStyle name="Heading 3 2 4" xfId="2584" xr:uid="{939A61D0-8C98-488E-B7DE-643641243176}"/>
    <cellStyle name="Heading 3 2 4 2" xfId="2585" xr:uid="{EC5FE066-B204-4C6B-8A38-824BAED80DC2}"/>
    <cellStyle name="Heading 3 2 5" xfId="2586" xr:uid="{BA9A03D7-E4B6-49BA-90A1-69FF42788978}"/>
    <cellStyle name="Heading 3 2 6" xfId="2587" xr:uid="{7C290DE8-185F-450F-AFB0-FE1464611040}"/>
    <cellStyle name="Heading 3 2 7" xfId="2588" xr:uid="{2F6077C9-979C-4C8F-9AE2-8DC828A2CCBE}"/>
    <cellStyle name="Heading 3 2 8" xfId="2589" xr:uid="{F9CFC0C8-4A63-483F-8DCB-17D042B073BD}"/>
    <cellStyle name="Heading 3 2 9" xfId="2590" xr:uid="{554891A5-FCBF-4032-A160-C393191D8125}"/>
    <cellStyle name="Heading 3 3" xfId="2591" xr:uid="{193695E3-92ED-4DF3-87F4-DB103258639C}"/>
    <cellStyle name="Heading 3 3 10" xfId="2592" xr:uid="{D5AD6832-8D90-49EC-B7C5-1616A583AAB8}"/>
    <cellStyle name="Heading 3 3 2" xfId="2593" xr:uid="{41575A8E-90A9-4E99-A67B-608A9FF6E438}"/>
    <cellStyle name="Heading 3 3 3" xfId="2594" xr:uid="{DF717015-EA5D-47EC-864E-DFEE358BE501}"/>
    <cellStyle name="Heading 3 3 4" xfId="2595" xr:uid="{CCF7B9D8-B99C-4232-A723-060B0B88DF0B}"/>
    <cellStyle name="Heading 3 3 5" xfId="2596" xr:uid="{CB40679D-551F-4A05-80EE-E5E70254C68F}"/>
    <cellStyle name="Heading 3 3 6" xfId="2597" xr:uid="{636E7AF6-A50F-475E-BD09-3EFF0EF2CEF7}"/>
    <cellStyle name="Heading 3 3 7" xfId="2598" xr:uid="{DA489542-522F-4DEA-B211-9E6610D63D7E}"/>
    <cellStyle name="Heading 3 3 8" xfId="2599" xr:uid="{8E798DEA-69AD-4690-8A13-C8387D2859AB}"/>
    <cellStyle name="Heading 3 3 9" xfId="2600" xr:uid="{81713C79-52E6-4EB8-8FBC-F4989A83DF15}"/>
    <cellStyle name="Heading 3 4" xfId="2601" xr:uid="{2D3EE60D-0D97-4D51-A49E-D801A327E984}"/>
    <cellStyle name="Heading 3 4 10" xfId="2602" xr:uid="{5170E6F2-15DA-4C10-B8D6-32AF2CE7D631}"/>
    <cellStyle name="Heading 3 4 2" xfId="2603" xr:uid="{3CA4E190-8246-4F9B-97C0-EFAE10819083}"/>
    <cellStyle name="Heading 3 4 3" xfId="2604" xr:uid="{CD0A2C8E-B9DD-40EE-990A-577DDD22493D}"/>
    <cellStyle name="Heading 3 4 4" xfId="2605" xr:uid="{35AE6757-3696-496D-BBEA-79F9AFED7744}"/>
    <cellStyle name="Heading 3 4 5" xfId="2606" xr:uid="{ACB629A6-5190-4501-B368-1ED45B59205B}"/>
    <cellStyle name="Heading 3 4 6" xfId="2607" xr:uid="{1913FD00-5E96-4171-A9A3-360CBC878B7F}"/>
    <cellStyle name="Heading 3 4 7" xfId="2608" xr:uid="{6708885E-2201-4E3D-AA93-3A477555384A}"/>
    <cellStyle name="Heading 3 4 8" xfId="2609" xr:uid="{D43D762F-D31B-40A3-9DD9-D290503595F9}"/>
    <cellStyle name="Heading 3 4 9" xfId="2610" xr:uid="{D0A4571F-A398-479A-AEF7-DD71A3190C8A}"/>
    <cellStyle name="Heading 3 5" xfId="2611" xr:uid="{2B4A2F95-B86B-4CA8-8935-349CDC42E8D0}"/>
    <cellStyle name="Heading 3 5 10" xfId="2612" xr:uid="{7B0411AB-EC89-4393-ADFD-890EA31A4824}"/>
    <cellStyle name="Heading 3 5 2" xfId="2613" xr:uid="{D22FD6E3-61EB-4D8F-8AB1-026E723F07D8}"/>
    <cellStyle name="Heading 3 5 3" xfId="2614" xr:uid="{0D51B366-35A8-4F1B-9495-36B8C5C8C516}"/>
    <cellStyle name="Heading 3 5 4" xfId="2615" xr:uid="{6D84C6E0-308A-42EB-AA71-556562EB9A51}"/>
    <cellStyle name="Heading 3 5 5" xfId="2616" xr:uid="{54B8AB48-4707-4A83-B8A7-E28F41B4B43E}"/>
    <cellStyle name="Heading 3 5 6" xfId="2617" xr:uid="{1B2C873F-3D3E-4945-A355-CAB6AEC63269}"/>
    <cellStyle name="Heading 3 5 7" xfId="2618" xr:uid="{B81865D6-5047-49B9-AE4E-74B0109AFEC7}"/>
    <cellStyle name="Heading 3 5 8" xfId="2619" xr:uid="{960A49E5-DEE2-476C-852B-36DAFA559F65}"/>
    <cellStyle name="Heading 3 5 9" xfId="2620" xr:uid="{65F84D6A-2D5C-4CD8-9363-930DB45A42EA}"/>
    <cellStyle name="Heading 3 6 2" xfId="2621" xr:uid="{78D848B8-BA32-484A-B53B-1782547EB646}"/>
    <cellStyle name="Heading 3 7 2" xfId="2622" xr:uid="{7C7562FC-4E26-4CF8-9B5D-3C49BAF887BE}"/>
    <cellStyle name="Heading 3 8" xfId="2623" xr:uid="{41A9FFA2-AD68-4FCD-9DCC-AAC0DAB7601B}"/>
    <cellStyle name="Heading 3 9" xfId="2624" xr:uid="{C06A4A1D-0ED7-40A0-99D7-9EE1A3D8BCA7}"/>
    <cellStyle name="Heading 4" xfId="13" builtinId="19" customBuiltin="1"/>
    <cellStyle name="Heading 4 10" xfId="2625" xr:uid="{174A764F-7B1A-4512-886A-BF312CB8A261}"/>
    <cellStyle name="Heading 4 11" xfId="2626" xr:uid="{08B38AE4-DB69-4127-AC9C-EB3B2D80C1D9}"/>
    <cellStyle name="Heading 4 12" xfId="2627" xr:uid="{01ECD2CD-8301-4ADE-ABB2-3E1D8A122364}"/>
    <cellStyle name="Heading 4 13" xfId="2628" xr:uid="{11A7EA53-4FC1-4EC7-BF17-A9BA17B283B1}"/>
    <cellStyle name="Heading 4 14" xfId="2629" xr:uid="{4ABB1BAE-F05D-4882-BFE3-9176A3E2E124}"/>
    <cellStyle name="Heading 4 2 10" xfId="2630" xr:uid="{D58BAC18-D557-44E3-A010-A8A5AB3DF671}"/>
    <cellStyle name="Heading 4 2 11" xfId="2631" xr:uid="{1AEFB5A0-C39D-42BB-AAE8-356D0F3A4F62}"/>
    <cellStyle name="Heading 4 2 12" xfId="2632" xr:uid="{64F29DB1-9796-4A84-9555-F93FAB0651B5}"/>
    <cellStyle name="Heading 4 2 13" xfId="2633" xr:uid="{9C64B9E2-0EAB-4D0F-B211-7B12F823E1C7}"/>
    <cellStyle name="Heading 4 2 2" xfId="2634" xr:uid="{F8036132-3650-45E9-8D4E-523AA8395612}"/>
    <cellStyle name="Heading 4 2 2 10" xfId="2635" xr:uid="{1A33DE2D-2D21-4F4F-A853-7E0975C963BF}"/>
    <cellStyle name="Heading 4 2 2 2" xfId="2636" xr:uid="{54FC55D3-14F4-4132-82E4-E33D53E844AA}"/>
    <cellStyle name="Heading 4 2 2 2 2" xfId="2637" xr:uid="{781EDDD8-2EB4-482C-B5E8-1D49BA75E9C9}"/>
    <cellStyle name="Heading 4 2 2 3" xfId="2638" xr:uid="{A11F586D-6F22-4840-9FD4-63D77CBD7592}"/>
    <cellStyle name="Heading 4 2 2 4" xfId="2639" xr:uid="{2CFBB99D-C6D0-4D1C-9D1B-FFA67B163333}"/>
    <cellStyle name="Heading 4 2 2 5" xfId="2640" xr:uid="{FC259A3C-A915-4C52-B700-B8150C3A8901}"/>
    <cellStyle name="Heading 4 2 2 6" xfId="2641" xr:uid="{9D18E3D3-9834-4CD9-9ADF-DFFC0FBBEFC1}"/>
    <cellStyle name="Heading 4 2 2 7" xfId="2642" xr:uid="{75C0CC54-968E-462B-B5CB-E46806E642F3}"/>
    <cellStyle name="Heading 4 2 2 8" xfId="2643" xr:uid="{8E75E460-2DC3-4F7E-AB2D-AE9B7AE8F61F}"/>
    <cellStyle name="Heading 4 2 2 9" xfId="2644" xr:uid="{7ED901EA-93FF-43C8-AE83-8BDD7A9B298F}"/>
    <cellStyle name="Heading 4 2 3" xfId="2645" xr:uid="{78122678-0839-4744-A7E3-811BEE71FE1D}"/>
    <cellStyle name="Heading 4 2 3 2" xfId="2646" xr:uid="{0586CFAA-7127-4D63-870D-37B35B9A50F3}"/>
    <cellStyle name="Heading 4 2 4" xfId="2647" xr:uid="{B05E1D75-B88C-4BA8-910C-8CE33AC08E23}"/>
    <cellStyle name="Heading 4 2 4 2" xfId="2648" xr:uid="{F359403F-C8E6-4096-95D9-710E313F80FC}"/>
    <cellStyle name="Heading 4 2 5" xfId="2649" xr:uid="{928FB89F-AA64-488E-B385-283136678D24}"/>
    <cellStyle name="Heading 4 2 6" xfId="2650" xr:uid="{98209145-20A8-40A8-941D-E90F66FD9460}"/>
    <cellStyle name="Heading 4 2 7" xfId="2651" xr:uid="{C0F398D1-9575-4B2D-BF47-2C43FF2F20FB}"/>
    <cellStyle name="Heading 4 2 8" xfId="2652" xr:uid="{75BEF88F-2DE8-4AB5-A725-636DF498ED6A}"/>
    <cellStyle name="Heading 4 2 9" xfId="2653" xr:uid="{7C890C56-0492-4341-B09D-D802058DEA9E}"/>
    <cellStyle name="Heading 4 3" xfId="2654" xr:uid="{EF769BC7-EB7D-4D5E-88D4-0D052C8BD8FF}"/>
    <cellStyle name="Heading 4 3 10" xfId="2655" xr:uid="{FF1BCC4D-CB8A-46E9-9713-458DDD2ACD3F}"/>
    <cellStyle name="Heading 4 3 2" xfId="2656" xr:uid="{BAB8B4C1-150B-4254-B376-BA6237976D83}"/>
    <cellStyle name="Heading 4 3 3" xfId="2657" xr:uid="{8C9EDE44-0C3E-4040-A92F-2CA9E069C674}"/>
    <cellStyle name="Heading 4 3 4" xfId="2658" xr:uid="{922DEF51-34A0-4D5C-8A4D-92E3F9FF08A0}"/>
    <cellStyle name="Heading 4 3 5" xfId="2659" xr:uid="{E2CFA421-CB3D-4A1C-97BB-D6673A9BC918}"/>
    <cellStyle name="Heading 4 3 6" xfId="2660" xr:uid="{4528C6A3-354D-4B2F-A57F-A51CCF9A168D}"/>
    <cellStyle name="Heading 4 3 7" xfId="2661" xr:uid="{584097F3-5220-4835-9B29-7A275DBE0E76}"/>
    <cellStyle name="Heading 4 3 8" xfId="2662" xr:uid="{67555CE1-615C-47CD-81F0-6424434C7EF6}"/>
    <cellStyle name="Heading 4 3 9" xfId="2663" xr:uid="{D21352DE-A337-4BC5-8DAA-A0FFAC38DA73}"/>
    <cellStyle name="Heading 4 4" xfId="2664" xr:uid="{FFBE3955-F5DC-4DE9-B991-9366E3D5B290}"/>
    <cellStyle name="Heading 4 4 10" xfId="2665" xr:uid="{F8E62F9D-ADF8-4E58-B1A9-CF6E3983014A}"/>
    <cellStyle name="Heading 4 4 2" xfId="2666" xr:uid="{699C0973-AC56-45E7-91F5-195BEE50270E}"/>
    <cellStyle name="Heading 4 4 3" xfId="2667" xr:uid="{E8C3405A-5FBA-407A-8DCD-24EC66D9F25B}"/>
    <cellStyle name="Heading 4 4 4" xfId="2668" xr:uid="{146EA5C1-C4F7-4458-936D-E3F0E206FA74}"/>
    <cellStyle name="Heading 4 4 5" xfId="2669" xr:uid="{BC86D1DE-72BD-4EF4-9141-135F93BB26DA}"/>
    <cellStyle name="Heading 4 4 6" xfId="2670" xr:uid="{4B01120C-5B1B-4F3D-B6EE-BBE428C86D4D}"/>
    <cellStyle name="Heading 4 4 7" xfId="2671" xr:uid="{237EC519-AC54-430A-B910-5914E18642BC}"/>
    <cellStyle name="Heading 4 4 8" xfId="2672" xr:uid="{559DDB63-0BAC-4538-9BF7-7FDF192A96FC}"/>
    <cellStyle name="Heading 4 4 9" xfId="2673" xr:uid="{A230B044-0475-4D8A-A00A-F8CBDFDE93E8}"/>
    <cellStyle name="Heading 4 5" xfId="2674" xr:uid="{7B32EADB-344A-4F2B-868D-87D236DD3E31}"/>
    <cellStyle name="Heading 4 5 10" xfId="2675" xr:uid="{99C75225-9A6D-4E8C-A836-3CF0D96AAEDF}"/>
    <cellStyle name="Heading 4 5 2" xfId="2676" xr:uid="{ACF22C0F-A6E2-4FAD-8C33-64BBE552FBEC}"/>
    <cellStyle name="Heading 4 5 3" xfId="2677" xr:uid="{0032EDB7-4899-4ED8-B9BF-705E92AC6F78}"/>
    <cellStyle name="Heading 4 5 4" xfId="2678" xr:uid="{9D0C43D4-988E-43A8-9D2C-7268C3FA002D}"/>
    <cellStyle name="Heading 4 5 5" xfId="2679" xr:uid="{3D3FDD07-1966-4FAE-A448-32A057AA6DAB}"/>
    <cellStyle name="Heading 4 5 6" xfId="2680" xr:uid="{65D8215F-B06E-4753-AA8C-96E4BFB314DD}"/>
    <cellStyle name="Heading 4 5 7" xfId="2681" xr:uid="{86D17057-BBAF-4B0A-BAC7-24948F6ED799}"/>
    <cellStyle name="Heading 4 5 8" xfId="2682" xr:uid="{38C4E603-F8F2-40C3-96DA-B03B8037E4E0}"/>
    <cellStyle name="Heading 4 5 9" xfId="2683" xr:uid="{BF714AA1-5271-4475-9E21-4C4964A46638}"/>
    <cellStyle name="Heading 4 6 2" xfId="2684" xr:uid="{DB6F056D-B543-49F2-8602-B8DD5912F17C}"/>
    <cellStyle name="Heading 4 7 2" xfId="2685" xr:uid="{E888F35E-DC3F-4471-B34D-0AE5E9F97256}"/>
    <cellStyle name="Heading 4 8" xfId="2686" xr:uid="{B1E43CCE-902E-4100-9D1B-6A64E30889D9}"/>
    <cellStyle name="Heading 4 9" xfId="2687" xr:uid="{E3B3229D-31D0-4A70-AA07-443AE6E4F9BD}"/>
    <cellStyle name="Hyperlink" xfId="16745" builtinId="8"/>
    <cellStyle name="Hyperlink 2" xfId="16736" xr:uid="{6DB8EA73-E2B5-457B-B1EF-EFDD9954B937}"/>
    <cellStyle name="Hyperlink 2 2" xfId="2688" xr:uid="{6D5872A8-A282-41BD-823C-0ACEAA24BB55}"/>
    <cellStyle name="Hyperlink 2 3" xfId="2689" xr:uid="{AC32E2A8-99C1-4622-BF90-E0C4FA240DC5}"/>
    <cellStyle name="Hyperlink 2 4" xfId="2690" xr:uid="{0F8B7278-4A89-428B-A240-CFF27F569F4C}"/>
    <cellStyle name="Hyperlink 3" xfId="2691" xr:uid="{917E7C3F-CA0C-4670-BC01-A6CBEA5A9A07}"/>
    <cellStyle name="Hyperlink 4" xfId="16772" xr:uid="{677DB5EE-9BA0-4890-AAFA-DE53A64A3F5B}"/>
    <cellStyle name="Input" xfId="17" builtinId="20" customBuiltin="1"/>
    <cellStyle name="Input 10" xfId="2692" xr:uid="{8073293A-3424-4B99-B074-0E924E7A6E14}"/>
    <cellStyle name="Input 11" xfId="2693" xr:uid="{4779249C-AAEE-467F-BCE3-98921E65DE59}"/>
    <cellStyle name="Input 12" xfId="2694" xr:uid="{0D84549A-DCE2-4A13-AFBE-B50BA99DAD55}"/>
    <cellStyle name="Input 13" xfId="2695" xr:uid="{26E7EF68-32D7-459A-9A4F-38FF25815179}"/>
    <cellStyle name="Input 14" xfId="2696" xr:uid="{FB93C094-2CC0-47A7-BB00-233616284A2B}"/>
    <cellStyle name="Input 2 10" xfId="2697" xr:uid="{7A1EAEE7-4D5E-44E3-AE7E-E43F92B508F1}"/>
    <cellStyle name="Input 2 11" xfId="2698" xr:uid="{E1C1A17F-46EE-4144-A228-407FABAD9911}"/>
    <cellStyle name="Input 2 12" xfId="2699" xr:uid="{F0F9C5D1-6BA9-40C7-B11B-C4AD7202168B}"/>
    <cellStyle name="Input 2 13" xfId="2700" xr:uid="{5356D9F7-9351-4C5B-9E9F-A25BC41353D3}"/>
    <cellStyle name="Input 2 2" xfId="2701" xr:uid="{32DD8C0E-14D8-440D-A569-6FDA475AB557}"/>
    <cellStyle name="Input 2 2 10" xfId="2702" xr:uid="{48ED5504-0E82-497A-B4AA-22D3D1C9AEC0}"/>
    <cellStyle name="Input 2 2 2" xfId="2703" xr:uid="{AFB95681-890A-476E-8E80-FA76383171E7}"/>
    <cellStyle name="Input 2 2 2 2" xfId="2704" xr:uid="{7963FBA8-8DE1-43FB-ABC8-A9E7BAFA9399}"/>
    <cellStyle name="Input 2 2 3" xfId="2705" xr:uid="{D41299BB-75C3-4828-982D-71D1BDB32C5F}"/>
    <cellStyle name="Input 2 2 4" xfId="2706" xr:uid="{A598D8CF-EB87-45CA-8A12-7F4BDB9CAFE8}"/>
    <cellStyle name="Input 2 2 5" xfId="2707" xr:uid="{C35F0E16-4CFD-48B4-90C4-4F1B5E8A4967}"/>
    <cellStyle name="Input 2 2 6" xfId="2708" xr:uid="{6E266A9F-6B64-4148-B03E-5D01941F35DE}"/>
    <cellStyle name="Input 2 2 7" xfId="2709" xr:uid="{246F81D6-FE46-46BD-87AE-C87B68983B46}"/>
    <cellStyle name="Input 2 2 8" xfId="2710" xr:uid="{487D326B-4A33-49A9-AD84-D1C25A25D5DF}"/>
    <cellStyle name="Input 2 2 9" xfId="2711" xr:uid="{4FF6D69F-F159-492A-8ABF-67FC2A4A57EC}"/>
    <cellStyle name="Input 2 3" xfId="2712" xr:uid="{83333DB1-D138-4CE5-9419-C210F2533FB2}"/>
    <cellStyle name="Input 2 3 2" xfId="2713" xr:uid="{965B3E82-AA16-4DD1-B44B-AE32047A1439}"/>
    <cellStyle name="Input 2 4" xfId="2714" xr:uid="{7353DB02-59BD-44C2-BE73-D2B1FB883DA4}"/>
    <cellStyle name="Input 2 4 2" xfId="2715" xr:uid="{0D9988A8-4BB1-4AC9-956B-13577672DE21}"/>
    <cellStyle name="Input 2 5" xfId="2716" xr:uid="{6B7B44BB-18BD-45DC-A5FB-9342E89270DA}"/>
    <cellStyle name="Input 2 6" xfId="2717" xr:uid="{48EC065F-DA4F-4043-B992-F2E52EB08BFB}"/>
    <cellStyle name="Input 2 7" xfId="2718" xr:uid="{51F93935-5DD8-4F00-BB9F-26C326C0A0E8}"/>
    <cellStyle name="Input 2 8" xfId="2719" xr:uid="{FE5D7E06-2A57-4160-9C23-63ADEBFE6C0E}"/>
    <cellStyle name="Input 2 9" xfId="2720" xr:uid="{BD2649C4-22CA-4239-A10A-36EB1B7D6CE0}"/>
    <cellStyle name="Input 3" xfId="2721" xr:uid="{568B9978-BC05-4A3D-AA1D-1C5DAC1C6A65}"/>
    <cellStyle name="Input 3 10" xfId="2722" xr:uid="{83E361CE-83A9-49C7-AC07-05749166E066}"/>
    <cellStyle name="Input 3 2" xfId="2723" xr:uid="{B4E63107-72BC-44BC-95E4-14B6D217A4FC}"/>
    <cellStyle name="Input 3 3" xfId="2724" xr:uid="{136198EB-E276-42FB-BA1F-49BB1E5241ED}"/>
    <cellStyle name="Input 3 4" xfId="2725" xr:uid="{20589BBB-977E-4EBF-B648-C052C30D8584}"/>
    <cellStyle name="Input 3 5" xfId="2726" xr:uid="{FCFE105B-F417-41BE-A88F-D3BE0A431146}"/>
    <cellStyle name="Input 3 6" xfId="2727" xr:uid="{4D8506DA-8B60-4FA9-BFA4-54AA027876B4}"/>
    <cellStyle name="Input 3 7" xfId="2728" xr:uid="{BA5747F4-6AE4-4D47-8835-D111787E4A1F}"/>
    <cellStyle name="Input 3 8" xfId="2729" xr:uid="{46D47030-A230-4252-84FB-D1348F897BA6}"/>
    <cellStyle name="Input 3 9" xfId="2730" xr:uid="{8E392F13-DD27-4612-AF1B-4FCF11468612}"/>
    <cellStyle name="Input 4" xfId="2731" xr:uid="{BC9FF28C-1248-46D8-BF0B-C07E4FB72764}"/>
    <cellStyle name="Input 4 10" xfId="2732" xr:uid="{FC3211A8-E015-48C4-B4D8-AD65CBF32606}"/>
    <cellStyle name="Input 4 2" xfId="2733" xr:uid="{4624529B-9037-481E-9E70-0D744C8C117E}"/>
    <cellStyle name="Input 4 3" xfId="2734" xr:uid="{1FB30EBB-653B-4E73-8A36-6D2211A75A44}"/>
    <cellStyle name="Input 4 4" xfId="2735" xr:uid="{095B81BA-A25E-4D8D-B94F-131014952541}"/>
    <cellStyle name="Input 4 5" xfId="2736" xr:uid="{9B04CCBB-3580-47BE-92D2-547EE22D725E}"/>
    <cellStyle name="Input 4 6" xfId="2737" xr:uid="{12E4314E-2EAF-41C9-98D8-41D1B3B6DD5E}"/>
    <cellStyle name="Input 4 7" xfId="2738" xr:uid="{F313B4F3-A9E4-418C-AA26-6CAF95B26618}"/>
    <cellStyle name="Input 4 8" xfId="2739" xr:uid="{DE30CDE7-041B-4AB3-897A-04B1CF8B829F}"/>
    <cellStyle name="Input 4 9" xfId="2740" xr:uid="{026E5079-3065-4F16-8B7E-AA4CA83A7BB5}"/>
    <cellStyle name="Input 5" xfId="2741" xr:uid="{6634C57F-3479-4E9B-8E3A-EB8FDE716B2C}"/>
    <cellStyle name="Input 5 10" xfId="2742" xr:uid="{B4EBDBED-1BF0-4A7E-87D3-0E23F538B71F}"/>
    <cellStyle name="Input 5 2" xfId="2743" xr:uid="{28A70AB2-F253-43B9-8CAD-DBC10949A147}"/>
    <cellStyle name="Input 5 3" xfId="2744" xr:uid="{56B40C10-7810-46D3-9D97-4BCA12DFE97A}"/>
    <cellStyle name="Input 5 4" xfId="2745" xr:uid="{76F1E762-2178-446A-8F71-DCD36F223FEB}"/>
    <cellStyle name="Input 5 5" xfId="2746" xr:uid="{88B79240-303F-495D-A439-E9192A6A0AAD}"/>
    <cellStyle name="Input 5 6" xfId="2747" xr:uid="{19BB1707-68C3-406C-ACED-469CB0B9E210}"/>
    <cellStyle name="Input 5 7" xfId="2748" xr:uid="{82480AA4-3A21-4E80-912F-180DE4333965}"/>
    <cellStyle name="Input 5 8" xfId="2749" xr:uid="{E187B14F-20D5-4151-9D42-4319B48ADB8D}"/>
    <cellStyle name="Input 5 9" xfId="2750" xr:uid="{3A314564-2927-4FBD-96A0-8595567CE0F0}"/>
    <cellStyle name="Input 6 2" xfId="2751" xr:uid="{850B209C-5849-420B-9747-F18C0F0DD2CE}"/>
    <cellStyle name="Input 7 2" xfId="2752" xr:uid="{A5B6293A-C434-43BE-90F7-F20DA29D678C}"/>
    <cellStyle name="Input 8" xfId="2753" xr:uid="{36ADAA22-3EE0-4BBB-8283-70FD8F8D4EE9}"/>
    <cellStyle name="Input 9" xfId="2754" xr:uid="{8FDA5AAB-A75C-4E4D-A794-8159BFE0E8BF}"/>
    <cellStyle name="Linked Cell" xfId="20" builtinId="24" customBuiltin="1"/>
    <cellStyle name="Linked Cell 10" xfId="2755" xr:uid="{E737C880-E102-4835-8C4F-D254308B303B}"/>
    <cellStyle name="Linked Cell 11" xfId="2756" xr:uid="{4F24D4DF-DF81-4D3E-8022-0856A5C79778}"/>
    <cellStyle name="Linked Cell 12" xfId="2757" xr:uid="{FCE61CD5-00B7-4ED4-AA99-D7CCFEB46170}"/>
    <cellStyle name="Linked Cell 13" xfId="2758" xr:uid="{EC357B64-786A-4728-BD3D-96F60D7AEE66}"/>
    <cellStyle name="Linked Cell 14" xfId="2759" xr:uid="{CA8CEE27-F0B6-4A4F-9FD4-961A4B7BD87C}"/>
    <cellStyle name="Linked Cell 2 10" xfId="2760" xr:uid="{E0C3ED57-82B4-4A5E-A20B-FC0A3DFC9673}"/>
    <cellStyle name="Linked Cell 2 11" xfId="2761" xr:uid="{D84503D3-E1BA-4296-9D06-1DFC8DA46FBE}"/>
    <cellStyle name="Linked Cell 2 12" xfId="2762" xr:uid="{720A9702-AECF-45F9-A14D-5E8596E58F59}"/>
    <cellStyle name="Linked Cell 2 13" xfId="2763" xr:uid="{C95FDB9C-0590-40C7-94BE-7DC35AA240B9}"/>
    <cellStyle name="Linked Cell 2 2" xfId="2764" xr:uid="{89261C1D-D19B-4B97-A5B8-AB53B96F5E10}"/>
    <cellStyle name="Linked Cell 2 2 10" xfId="2765" xr:uid="{AF537703-16BB-4339-8132-F917F102C307}"/>
    <cellStyle name="Linked Cell 2 2 2" xfId="2766" xr:uid="{460B93B5-F833-42DF-B9AB-FF73D660FE68}"/>
    <cellStyle name="Linked Cell 2 2 2 2" xfId="2767" xr:uid="{E0C34646-ACF0-402E-820A-5BD20FD437AB}"/>
    <cellStyle name="Linked Cell 2 2 3" xfId="2768" xr:uid="{CF11E0AA-5EA9-4074-89C2-216F36278553}"/>
    <cellStyle name="Linked Cell 2 2 4" xfId="2769" xr:uid="{C8C4EDFE-0C53-4D93-AC77-49169AF4B06D}"/>
    <cellStyle name="Linked Cell 2 2 5" xfId="2770" xr:uid="{63AFB70D-1F13-440A-990B-01A015CC2EA0}"/>
    <cellStyle name="Linked Cell 2 2 6" xfId="2771" xr:uid="{0625DF8E-8216-4304-92D8-F0D92FAF1567}"/>
    <cellStyle name="Linked Cell 2 2 7" xfId="2772" xr:uid="{47355D78-2B70-4D74-BF78-6F4F2EF03FA7}"/>
    <cellStyle name="Linked Cell 2 2 8" xfId="2773" xr:uid="{6DB4FA9C-CBE0-44C9-A13F-02874FB17F85}"/>
    <cellStyle name="Linked Cell 2 2 9" xfId="2774" xr:uid="{5E9E60A1-BCEF-4080-BD3F-27381F23761B}"/>
    <cellStyle name="Linked Cell 2 3" xfId="2775" xr:uid="{6A82525D-C2C9-4539-884B-472BC4137C0A}"/>
    <cellStyle name="Linked Cell 2 3 2" xfId="2776" xr:uid="{A19C6417-6A94-4499-A13E-B2B5D0C7C7F0}"/>
    <cellStyle name="Linked Cell 2 4" xfId="2777" xr:uid="{247B7FBD-616C-4159-B8B5-CDE9621CCD6A}"/>
    <cellStyle name="Linked Cell 2 4 2" xfId="2778" xr:uid="{485D4F2A-147C-461F-B497-E101F72CDD00}"/>
    <cellStyle name="Linked Cell 2 5" xfId="2779" xr:uid="{EFD5EDCB-0FA5-41E7-A629-16ABF87EF306}"/>
    <cellStyle name="Linked Cell 2 6" xfId="2780" xr:uid="{9230AD99-C773-4D94-B044-E22C5EB47440}"/>
    <cellStyle name="Linked Cell 2 7" xfId="2781" xr:uid="{1BD2B5CA-EA42-4601-A9C6-C770787B7A87}"/>
    <cellStyle name="Linked Cell 2 8" xfId="2782" xr:uid="{804DD838-23AD-4FB6-80BB-902E07D3C768}"/>
    <cellStyle name="Linked Cell 2 9" xfId="2783" xr:uid="{722A6B6E-DD9D-4301-940A-1E8EA66D9778}"/>
    <cellStyle name="Linked Cell 3" xfId="2784" xr:uid="{5F2213DD-DCA6-4AE9-85C7-C2F6DBB3B8B9}"/>
    <cellStyle name="Linked Cell 3 10" xfId="2785" xr:uid="{21A30A89-694A-4C11-B6E2-81F10C89FED9}"/>
    <cellStyle name="Linked Cell 3 2" xfId="2786" xr:uid="{D6B55853-AB40-4849-851A-58E26A4A8144}"/>
    <cellStyle name="Linked Cell 3 3" xfId="2787" xr:uid="{89C6F2F3-7603-4802-8047-82A3127DE3C9}"/>
    <cellStyle name="Linked Cell 3 4" xfId="2788" xr:uid="{5137CCAE-21A9-4E47-8EA8-3CF6F606AC0B}"/>
    <cellStyle name="Linked Cell 3 5" xfId="2789" xr:uid="{28FBBEAE-A965-4355-BFB5-0699DEBF22D3}"/>
    <cellStyle name="Linked Cell 3 6" xfId="2790" xr:uid="{A8DC3EAE-9C44-4D24-B4A3-18710CE71957}"/>
    <cellStyle name="Linked Cell 3 7" xfId="2791" xr:uid="{954FCE3D-8DDC-4AC3-BA6E-A58DEB5D8EE1}"/>
    <cellStyle name="Linked Cell 3 8" xfId="2792" xr:uid="{673125AC-9203-4CA4-BB97-8DE0C4A759A0}"/>
    <cellStyle name="Linked Cell 3 9" xfId="2793" xr:uid="{D4B55998-42D1-4C2C-A368-715960E864DE}"/>
    <cellStyle name="Linked Cell 4" xfId="2794" xr:uid="{F6FBE047-CC2E-444B-AF86-201C6F19262E}"/>
    <cellStyle name="Linked Cell 4 10" xfId="2795" xr:uid="{6F802B23-D389-4531-A68E-DD39C89EDDE8}"/>
    <cellStyle name="Linked Cell 4 2" xfId="2796" xr:uid="{8A5616B7-F8AA-44AB-B4EC-44D189D026E7}"/>
    <cellStyle name="Linked Cell 4 3" xfId="2797" xr:uid="{1262611D-B276-42C7-9821-A2EE8A0856B4}"/>
    <cellStyle name="Linked Cell 4 4" xfId="2798" xr:uid="{487CEE4C-52F2-4F6E-9983-02E5A54CCD31}"/>
    <cellStyle name="Linked Cell 4 5" xfId="2799" xr:uid="{00AFD69B-44F3-446B-A242-6F7263666C86}"/>
    <cellStyle name="Linked Cell 4 6" xfId="2800" xr:uid="{E3AC4284-8AE2-4FF9-956C-BFD5F20DFF3A}"/>
    <cellStyle name="Linked Cell 4 7" xfId="2801" xr:uid="{83A6D82F-CF2D-4002-A332-55BCF1FA3937}"/>
    <cellStyle name="Linked Cell 4 8" xfId="2802" xr:uid="{83653F51-BE56-48EC-B4E6-AFE5C651EF29}"/>
    <cellStyle name="Linked Cell 4 9" xfId="2803" xr:uid="{EEBA3D6A-D7E1-4ED1-B6DB-0FCB7CFC52A8}"/>
    <cellStyle name="Linked Cell 5" xfId="2804" xr:uid="{DD87616E-DA72-47FA-9117-1B46DDE35614}"/>
    <cellStyle name="Linked Cell 5 10" xfId="2805" xr:uid="{804328F2-AA07-4CD0-BACC-E454E525FBA5}"/>
    <cellStyle name="Linked Cell 5 2" xfId="2806" xr:uid="{498F0CAE-1465-4AEC-93D6-2032747C8437}"/>
    <cellStyle name="Linked Cell 5 3" xfId="2807" xr:uid="{CD63DF36-E610-4DC0-AE35-3DCACE4E512D}"/>
    <cellStyle name="Linked Cell 5 4" xfId="2808" xr:uid="{929EA288-5BD3-4242-A7CD-19B4660F62B4}"/>
    <cellStyle name="Linked Cell 5 5" xfId="2809" xr:uid="{F36804CB-6F0B-4E1D-BA40-BD81A531476B}"/>
    <cellStyle name="Linked Cell 5 6" xfId="2810" xr:uid="{0132D336-919C-41EB-9811-1FA163E8F3A5}"/>
    <cellStyle name="Linked Cell 5 7" xfId="2811" xr:uid="{F797DF96-8FE9-439E-BF34-5DED9A06D6CB}"/>
    <cellStyle name="Linked Cell 5 8" xfId="2812" xr:uid="{238B52C9-F622-4ACE-8ED7-BC99D74D593F}"/>
    <cellStyle name="Linked Cell 5 9" xfId="2813" xr:uid="{3E587B18-04CC-4CA6-A2F5-AB3AD0E87B70}"/>
    <cellStyle name="Linked Cell 6 2" xfId="2814" xr:uid="{81CBADA3-11D1-439F-A226-F6D43CADE038}"/>
    <cellStyle name="Linked Cell 7 2" xfId="2815" xr:uid="{477911F8-64B7-4899-B428-6FF73ABDF186}"/>
    <cellStyle name="Linked Cell 8" xfId="2816" xr:uid="{F3870CEA-688B-41E9-B502-87852311A56C}"/>
    <cellStyle name="Linked Cell 9" xfId="2817" xr:uid="{C32A817C-A841-47B7-BDBF-BCAC10419FA5}"/>
    <cellStyle name="Neutral" xfId="16" builtinId="28" customBuiltin="1"/>
    <cellStyle name="Neutral 10" xfId="2818" xr:uid="{A84E5AE6-EC7E-4528-8A55-2C8279B48C7C}"/>
    <cellStyle name="Neutral 11" xfId="2819" xr:uid="{542F5595-EF8B-496C-8F1F-4AC4DBA760EC}"/>
    <cellStyle name="Neutral 12" xfId="2820" xr:uid="{D21144C0-38AE-4CFA-88E1-59CD3EEC1C58}"/>
    <cellStyle name="Neutral 13" xfId="2821" xr:uid="{F0B07490-3718-40FA-86EC-38B898210BC8}"/>
    <cellStyle name="Neutral 14" xfId="2822" xr:uid="{17D99AE6-98E4-4E27-B6D4-8CCA62A23880}"/>
    <cellStyle name="Neutral 2" xfId="16737" xr:uid="{76B84DE4-ECB2-46FE-8176-240BEFC89980}"/>
    <cellStyle name="Neutral 2 10" xfId="2823" xr:uid="{69164C8B-7524-4BA0-8444-551987E3ED37}"/>
    <cellStyle name="Neutral 2 11" xfId="2824" xr:uid="{F2201879-C560-441B-ADAA-27F407CA50F1}"/>
    <cellStyle name="Neutral 2 12" xfId="2825" xr:uid="{B0378F46-3D1B-4B7F-AEF3-88979C6774BB}"/>
    <cellStyle name="Neutral 2 13" xfId="2826" xr:uid="{BFE16EC8-0AF1-4F59-93E1-EB67CF4B2D37}"/>
    <cellStyle name="Neutral 2 2" xfId="2827" xr:uid="{2E4B77A8-B9E0-4AA7-AC2F-78A7A6B4F515}"/>
    <cellStyle name="Neutral 2 2 10" xfId="2828" xr:uid="{6058DB43-E383-4E4D-913B-D5EF74FA3A74}"/>
    <cellStyle name="Neutral 2 2 2" xfId="2829" xr:uid="{3FFF1640-010F-4717-A367-134FCEDA71CB}"/>
    <cellStyle name="Neutral 2 2 2 2" xfId="2830" xr:uid="{84623353-1C77-449C-A641-32B027E3C82D}"/>
    <cellStyle name="Neutral 2 2 3" xfId="2831" xr:uid="{F8EFD2C2-F00B-45A4-8E8E-3D2738BF0377}"/>
    <cellStyle name="Neutral 2 2 4" xfId="2832" xr:uid="{B514B15B-6659-48C9-B9B0-4C5D107EE025}"/>
    <cellStyle name="Neutral 2 2 5" xfId="2833" xr:uid="{BC7DE71B-1E54-4A50-8B76-6D428AAA761B}"/>
    <cellStyle name="Neutral 2 2 6" xfId="2834" xr:uid="{A9B67769-FEA3-4A83-89BF-D9CAA7D6792B}"/>
    <cellStyle name="Neutral 2 2 7" xfId="2835" xr:uid="{951778FC-D5D3-4F50-9E86-389025FD053A}"/>
    <cellStyle name="Neutral 2 2 8" xfId="2836" xr:uid="{D1C6F5B3-3A91-499C-8521-D60DAD198F3D}"/>
    <cellStyle name="Neutral 2 2 9" xfId="2837" xr:uid="{9DC80868-87E1-4D56-A9D8-B18D4888ABCA}"/>
    <cellStyle name="Neutral 2 3" xfId="2838" xr:uid="{4E151B32-37AD-4F67-83B8-A969C271FB15}"/>
    <cellStyle name="Neutral 2 3 2" xfId="2839" xr:uid="{A7843B44-A47D-4113-93C9-4966E0A4ACE5}"/>
    <cellStyle name="Neutral 2 4" xfId="2840" xr:uid="{93843EDF-BA18-460B-8DF3-3E1619182268}"/>
    <cellStyle name="Neutral 2 4 2" xfId="2841" xr:uid="{52A4A24D-5494-4BA8-A17B-8CF2FDB5633E}"/>
    <cellStyle name="Neutral 2 5" xfId="2842" xr:uid="{676088C2-E308-418C-8BC9-7889ECE76CAB}"/>
    <cellStyle name="Neutral 2 6" xfId="2843" xr:uid="{EBB165CF-4D69-4435-B77F-4DCC9E0D8D5E}"/>
    <cellStyle name="Neutral 2 7" xfId="2844" xr:uid="{59809395-4E74-4BDF-AC5B-BEB5B13C5CCD}"/>
    <cellStyle name="Neutral 2 8" xfId="2845" xr:uid="{0267E674-EF7D-45E9-95B1-8BA402C7C53C}"/>
    <cellStyle name="Neutral 2 9" xfId="2846" xr:uid="{12C60C13-D43F-440D-8B42-C23E4455081D}"/>
    <cellStyle name="Neutral 3" xfId="2847" xr:uid="{1A412354-1C6B-4016-8905-B9CB04515810}"/>
    <cellStyle name="Neutral 3 10" xfId="2848" xr:uid="{27B35655-FF5F-4B5C-8621-006AE8B19BBF}"/>
    <cellStyle name="Neutral 3 2" xfId="2849" xr:uid="{7262F967-2461-4DAF-91B9-3915F1DE0A8F}"/>
    <cellStyle name="Neutral 3 3" xfId="2850" xr:uid="{DD05A48C-3759-4968-9C86-3053AAE27CB5}"/>
    <cellStyle name="Neutral 3 4" xfId="2851" xr:uid="{3B938F4E-84E1-4746-AF60-6989E7015581}"/>
    <cellStyle name="Neutral 3 5" xfId="2852" xr:uid="{5A6DD43C-0C82-448C-860D-10D842700157}"/>
    <cellStyle name="Neutral 3 6" xfId="2853" xr:uid="{CBC4736A-7EB0-4A99-A8CE-B500D7E1ED32}"/>
    <cellStyle name="Neutral 3 7" xfId="2854" xr:uid="{B05A4E3D-C298-44E3-802A-61E1D7A9621D}"/>
    <cellStyle name="Neutral 3 8" xfId="2855" xr:uid="{16A66131-0F7F-4C92-9174-A25A2234D77B}"/>
    <cellStyle name="Neutral 3 9" xfId="2856" xr:uid="{F10F8938-F9AD-42C2-B99C-B523FD306E91}"/>
    <cellStyle name="Neutral 4" xfId="2857" xr:uid="{BE40982D-8DF9-4B78-BD45-63FD47F64285}"/>
    <cellStyle name="Neutral 4 10" xfId="2858" xr:uid="{053FD1DA-0D6D-454E-8663-09BEFE0FE84C}"/>
    <cellStyle name="Neutral 4 2" xfId="2859" xr:uid="{02F9F2B7-462B-4D5D-B509-704E34E2AC32}"/>
    <cellStyle name="Neutral 4 3" xfId="2860" xr:uid="{05FFD74B-F753-4BA2-AB12-47C7AE8FEC6A}"/>
    <cellStyle name="Neutral 4 4" xfId="2861" xr:uid="{95005E9F-63CE-4565-A0C9-D092015759B9}"/>
    <cellStyle name="Neutral 4 5" xfId="2862" xr:uid="{05349D1F-72AD-4AD4-9EEE-28E7704F46A1}"/>
    <cellStyle name="Neutral 4 6" xfId="2863" xr:uid="{575212B2-772F-4B9D-A5D0-6EDD266F5AC5}"/>
    <cellStyle name="Neutral 4 7" xfId="2864" xr:uid="{4E545C61-51AA-429A-B258-DB444EFF3649}"/>
    <cellStyle name="Neutral 4 8" xfId="2865" xr:uid="{089C2E3E-6786-48A5-A93B-9DDBA00DD9B3}"/>
    <cellStyle name="Neutral 4 9" xfId="2866" xr:uid="{97260F5F-840C-4B01-8A0E-DC526E061F06}"/>
    <cellStyle name="Neutral 5" xfId="2867" xr:uid="{162F8071-8402-468D-B804-21496BA8F60C}"/>
    <cellStyle name="Neutral 5 10" xfId="2868" xr:uid="{4CB8C4AA-7FEA-456C-A8FB-3946FBE37EC0}"/>
    <cellStyle name="Neutral 5 2" xfId="2869" xr:uid="{9D20D040-141A-46B3-B194-8FC50E46CBFE}"/>
    <cellStyle name="Neutral 5 3" xfId="2870" xr:uid="{9309B5E3-D5D2-441F-B3CF-3D7D272F0F24}"/>
    <cellStyle name="Neutral 5 4" xfId="2871" xr:uid="{5F8652B2-5988-4B9F-A07A-40E4EF437EA0}"/>
    <cellStyle name="Neutral 5 5" xfId="2872" xr:uid="{E1126B54-3ABD-4C7E-BDDD-08101DE656AD}"/>
    <cellStyle name="Neutral 5 6" xfId="2873" xr:uid="{5B2C6881-3B66-4FC6-AC72-7ABD145DDB14}"/>
    <cellStyle name="Neutral 5 7" xfId="2874" xr:uid="{D4A2DC4D-943E-4AD3-9192-6AE6B356C54F}"/>
    <cellStyle name="Neutral 5 8" xfId="2875" xr:uid="{D80E1059-61A1-44A7-B7AB-BD467C346A8B}"/>
    <cellStyle name="Neutral 5 9" xfId="2876" xr:uid="{192D25B7-F04A-45D1-ABE8-7A177C6F9B8C}"/>
    <cellStyle name="Neutral 6 2" xfId="2877" xr:uid="{9CC16AB1-EF5E-45A5-A16B-CDBF9F209CFB}"/>
    <cellStyle name="Neutral 7 2" xfId="2878" xr:uid="{13BBC780-AFC0-479C-8F69-26DDE327D115}"/>
    <cellStyle name="Neutral 8" xfId="2879" xr:uid="{A405B1B9-5748-413F-AF4B-BDCE29E953D1}"/>
    <cellStyle name="Neutral 9" xfId="2880" xr:uid="{8745D277-1BB0-49E1-A78D-9390AEBE71EF}"/>
    <cellStyle name="Normal" xfId="0" builtinId="0"/>
    <cellStyle name="Normal 10" xfId="2881" xr:uid="{8E8E8BBC-6876-4D54-9BDE-129D49F40D67}"/>
    <cellStyle name="Normal 10 10" xfId="2882" xr:uid="{047094A7-D37A-4792-9AA1-5BBD6F4ADC95}"/>
    <cellStyle name="Normal 10 11" xfId="2883" xr:uid="{63DF7997-E71A-4C43-B0DC-CE288A976081}"/>
    <cellStyle name="Normal 10 12" xfId="2884" xr:uid="{514ECC31-F9C9-4E97-A10F-23F56DAA8F51}"/>
    <cellStyle name="Normal 10 13" xfId="2885" xr:uid="{AF1E9C11-0B99-4C5E-8CF9-301E5197D45A}"/>
    <cellStyle name="Normal 10 14" xfId="2886" xr:uid="{FA788D9E-00E4-49D2-AA7E-A2883536F08D}"/>
    <cellStyle name="Normal 10 15" xfId="2887" xr:uid="{9A8007DD-9484-4573-8557-FC9D7C3A6416}"/>
    <cellStyle name="Normal 10 16" xfId="2888" xr:uid="{5DBF1CF6-9D37-4BD6-B0F1-E2F09CC6919F}"/>
    <cellStyle name="Normal 10 17" xfId="2889" xr:uid="{19BCE721-D144-4CBD-A278-8A28FCB66F3A}"/>
    <cellStyle name="Normal 10 18" xfId="2890" xr:uid="{FB9BE9DF-1D77-40DE-A73C-9D7191715DD8}"/>
    <cellStyle name="Normal 10 19" xfId="2891" xr:uid="{3302A985-1648-4EC4-A0B4-84DA440EBE22}"/>
    <cellStyle name="Normal 10 2" xfId="2892" xr:uid="{0019EE37-154D-4C2F-B49B-9FC701EF178A}"/>
    <cellStyle name="Normal 10 2 10" xfId="2893" xr:uid="{C2C014B4-37BC-4A13-80BA-C15A1B4EF141}"/>
    <cellStyle name="Normal 10 2 11" xfId="2894" xr:uid="{F1766899-2D16-4E6A-8101-3873A9586EE3}"/>
    <cellStyle name="Normal 10 2 12" xfId="2895" xr:uid="{834C085C-C819-4035-87DB-88DB0D17AD57}"/>
    <cellStyle name="Normal 10 2 13" xfId="2896" xr:uid="{F21CF56D-2948-4FA9-AA66-4F3320E924E3}"/>
    <cellStyle name="Normal 10 2 14" xfId="2897" xr:uid="{62859CFA-F227-42DA-B438-86DE35CAE066}"/>
    <cellStyle name="Normal 10 2 15" xfId="2898" xr:uid="{3E145BAB-E1FE-48F8-9C29-968F4191B256}"/>
    <cellStyle name="Normal 10 2 16" xfId="2899" xr:uid="{3B02E015-F03F-4174-9B4C-5FDB98867904}"/>
    <cellStyle name="Normal 10 2 17" xfId="2900" xr:uid="{20402768-5D9F-4A68-A297-3DF55E578B66}"/>
    <cellStyle name="Normal 10 2 18" xfId="2901" xr:uid="{E79B4F3C-DD0D-4E74-B15A-63613B4DEFC4}"/>
    <cellStyle name="Normal 10 2 19" xfId="2902" xr:uid="{7C761CB5-E392-479E-8D79-0D916C848747}"/>
    <cellStyle name="Normal 10 2 2" xfId="2903" xr:uid="{6EF65320-DACC-4699-8274-E35600896250}"/>
    <cellStyle name="Normal 10 2 2 10" xfId="2904" xr:uid="{946AB493-8A86-4E9C-805A-1DB788BCA1CC}"/>
    <cellStyle name="Normal 10 2 2 11" xfId="2905" xr:uid="{23B535E5-A7CE-4B5A-A1F8-8B3909773767}"/>
    <cellStyle name="Normal 10 2 2 12" xfId="2906" xr:uid="{9CC54A65-8957-4CAA-92FE-7C117EB1A010}"/>
    <cellStyle name="Normal 10 2 2 13" xfId="2907" xr:uid="{E58D850C-7705-41B1-857F-94BF676A363E}"/>
    <cellStyle name="Normal 10 2 2 14" xfId="2908" xr:uid="{5FD92CFA-2E90-4B0A-816B-D7B7ACB1E5BC}"/>
    <cellStyle name="Normal 10 2 2 15" xfId="2909" xr:uid="{1AF4B90D-5F40-4149-AC9F-199A1A202850}"/>
    <cellStyle name="Normal 10 2 2 16" xfId="2910" xr:uid="{2BC596E5-B15D-4289-BD24-4E6CE3B70925}"/>
    <cellStyle name="Normal 10 2 2 17" xfId="2911" xr:uid="{5EB140E9-0613-4E0A-A913-2163359915DA}"/>
    <cellStyle name="Normal 10 2 2 18" xfId="2912" xr:uid="{D3AFBB8B-61EE-46C7-835E-7C1956EDC476}"/>
    <cellStyle name="Normal 10 2 2 19" xfId="2913" xr:uid="{53A6A39B-130F-47BE-8C72-963495B92184}"/>
    <cellStyle name="Normal 10 2 2 2" xfId="2914" xr:uid="{40C6B904-02A5-42C6-9D8E-36EA1D373B0E}"/>
    <cellStyle name="Normal 10 2 2 2 10" xfId="2915" xr:uid="{04EC38D3-E128-4FD0-A7E5-90BE51D14EC3}"/>
    <cellStyle name="Normal 10 2 2 2 11" xfId="2916" xr:uid="{65359EEF-5456-4907-9D7D-C3F4CE79CDBE}"/>
    <cellStyle name="Normal 10 2 2 2 12" xfId="2917" xr:uid="{48C8E713-584E-4883-B8B7-96B6B3A8E7D0}"/>
    <cellStyle name="Normal 10 2 2 2 13" xfId="2918" xr:uid="{B38DBDF7-22A9-4830-81CB-F7948A549CF1}"/>
    <cellStyle name="Normal 10 2 2 2 14" xfId="2919" xr:uid="{422C87F3-E72D-4179-AA2D-452B708BC125}"/>
    <cellStyle name="Normal 10 2 2 2 15" xfId="2920" xr:uid="{3D709692-3D11-4CF2-8CFA-AEC5FAA4749A}"/>
    <cellStyle name="Normal 10 2 2 2 16" xfId="2921" xr:uid="{E5E0C832-9F26-402E-B12A-B15C1960DBF3}"/>
    <cellStyle name="Normal 10 2 2 2 17" xfId="2922" xr:uid="{EE6F7F88-35B7-4BEF-BF3F-58B45B959022}"/>
    <cellStyle name="Normal 10 2 2 2 18" xfId="2923" xr:uid="{ED0C28A2-38DE-423E-858E-B96E46389F52}"/>
    <cellStyle name="Normal 10 2 2 2 19" xfId="2924" xr:uid="{537C1A83-89C3-45B1-AE04-DB545C435641}"/>
    <cellStyle name="Normal 10 2 2 2 2" xfId="2925" xr:uid="{3C79404B-6477-4C9C-9824-8FB117A1D1BC}"/>
    <cellStyle name="Normal 10 2 2 2 2 10" xfId="2926" xr:uid="{0407550F-5150-4109-A347-5D8E24801B50}"/>
    <cellStyle name="Normal 10 2 2 2 2 11" xfId="2927" xr:uid="{DE16D42B-38D5-4CA6-939E-16BFF460B7B6}"/>
    <cellStyle name="Normal 10 2 2 2 2 12" xfId="2928" xr:uid="{593DDA10-B416-4A10-BE34-0FCE17D9901F}"/>
    <cellStyle name="Normal 10 2 2 2 2 13" xfId="2929" xr:uid="{B113287C-B612-4E3E-BDBF-E48E4ED9305F}"/>
    <cellStyle name="Normal 10 2 2 2 2 14" xfId="2930" xr:uid="{CF28B04E-FB3B-45DE-8519-1E590665B0A9}"/>
    <cellStyle name="Normal 10 2 2 2 2 15" xfId="2931" xr:uid="{387CFC13-4E17-4872-8A87-D39D882FDA28}"/>
    <cellStyle name="Normal 10 2 2 2 2 16" xfId="2932" xr:uid="{72900FD6-E8A4-4D6E-8740-88AE5C87DD1A}"/>
    <cellStyle name="Normal 10 2 2 2 2 17" xfId="2933" xr:uid="{5E3DE11F-5CA6-47E5-9478-F8449C250441}"/>
    <cellStyle name="Normal 10 2 2 2 2 18" xfId="2934" xr:uid="{F2B13EC4-9754-4FA3-97B6-75933576C604}"/>
    <cellStyle name="Normal 10 2 2 2 2 19" xfId="2935" xr:uid="{7E2DA6E1-859F-423B-9222-FC1F0C265CDD}"/>
    <cellStyle name="Normal 10 2 2 2 2 2" xfId="2936" xr:uid="{4F8711C0-F7AC-476C-A15A-CE3DBEA3E46B}"/>
    <cellStyle name="Normal 10 2 2 2 2 20" xfId="2937" xr:uid="{C90B0361-59BE-45F3-88FE-B4C9625B1097}"/>
    <cellStyle name="Normal 10 2 2 2 2 21" xfId="2938" xr:uid="{7CCD2755-35B7-471C-A221-65CBDC4DDCDE}"/>
    <cellStyle name="Normal 10 2 2 2 2 22" xfId="2939" xr:uid="{DFC45A1E-F637-45B7-ADAA-72955A18B6C3}"/>
    <cellStyle name="Normal 10 2 2 2 2 23" xfId="2940" xr:uid="{9257A4F0-2D21-4510-9DFF-5E7052B882D9}"/>
    <cellStyle name="Normal 10 2 2 2 2 24" xfId="2941" xr:uid="{A836770F-28E1-4E58-83A6-3000B54A3F87}"/>
    <cellStyle name="Normal 10 2 2 2 2 25" xfId="2942" xr:uid="{6BE140A8-BCD8-4F08-8F65-5CA8EB73F892}"/>
    <cellStyle name="Normal 10 2 2 2 2 26" xfId="2943" xr:uid="{27339CD5-E5F3-4313-B18E-4BAC0F0CBBA7}"/>
    <cellStyle name="Normal 10 2 2 2 2 27" xfId="2944" xr:uid="{9F0666B9-48D8-4979-8615-1FD47FFAD79A}"/>
    <cellStyle name="Normal 10 2 2 2 2 28" xfId="2945" xr:uid="{8876934B-92F9-4135-A09F-758C90AC5591}"/>
    <cellStyle name="Normal 10 2 2 2 2 29" xfId="2946" xr:uid="{2E8D69DB-DCE1-4137-87B7-1C58D81D447A}"/>
    <cellStyle name="Normal 10 2 2 2 2 3" xfId="2947" xr:uid="{92ED950A-438E-42E7-AEE5-9A7430402661}"/>
    <cellStyle name="Normal 10 2 2 2 2 30" xfId="2948" xr:uid="{85E42679-FAB9-467E-A8B8-02A07DBBB70D}"/>
    <cellStyle name="Normal 10 2 2 2 2 31" xfId="2949" xr:uid="{DC9F4F38-9E36-4EF7-ACA0-BC0066CBC4B0}"/>
    <cellStyle name="Normal 10 2 2 2 2 32" xfId="2950" xr:uid="{7D167CE8-87EC-4871-8753-D61B6E9A8E3C}"/>
    <cellStyle name="Normal 10 2 2 2 2 33" xfId="2951" xr:uid="{66785399-FF79-4E80-842A-CC49978CAEE4}"/>
    <cellStyle name="Normal 10 2 2 2 2 34" xfId="2952" xr:uid="{F499A17F-5113-41A5-B032-C59950E4FE61}"/>
    <cellStyle name="Normal 10 2 2 2 2 35" xfId="2953" xr:uid="{5248D04A-5586-4431-91AF-993DA2ACBDB1}"/>
    <cellStyle name="Normal 10 2 2 2 2 36" xfId="2954" xr:uid="{139B4638-BB39-4F71-A537-240378FEF9E8}"/>
    <cellStyle name="Normal 10 2 2 2 2 37" xfId="2955" xr:uid="{A3B5DDD8-6740-427D-81D0-5349932ED4C2}"/>
    <cellStyle name="Normal 10 2 2 2 2 38" xfId="2956" xr:uid="{685C45E2-408F-412A-BEA2-21B4717629CE}"/>
    <cellStyle name="Normal 10 2 2 2 2 4" xfId="2957" xr:uid="{FE83A532-87C5-4DBC-8954-08CFFBE2B107}"/>
    <cellStyle name="Normal 10 2 2 2 2 5" xfId="2958" xr:uid="{B5013690-D2BF-4D92-A18F-4790A22C8641}"/>
    <cellStyle name="Normal 10 2 2 2 2 6" xfId="2959" xr:uid="{BB75B96B-DF32-4E0E-87BB-BB703BB03A2C}"/>
    <cellStyle name="Normal 10 2 2 2 2 7" xfId="2960" xr:uid="{87605899-8844-44F3-9571-FA932DEE89EB}"/>
    <cellStyle name="Normal 10 2 2 2 2 8" xfId="2961" xr:uid="{3B37CA4A-5049-4DA7-9FF5-ADD7CF8B602E}"/>
    <cellStyle name="Normal 10 2 2 2 2 9" xfId="2962" xr:uid="{58B3C2BA-3DCD-465A-B2B2-CF3775620FCA}"/>
    <cellStyle name="Normal 10 2 2 2 20" xfId="2963" xr:uid="{80C158DF-D88D-489A-B988-288F1F079036}"/>
    <cellStyle name="Normal 10 2 2 2 21" xfId="2964" xr:uid="{8A4BA52B-8235-43CD-B43D-85E861ACD73C}"/>
    <cellStyle name="Normal 10 2 2 2 22" xfId="2965" xr:uid="{D4162F74-50AE-4459-A064-F8618B712939}"/>
    <cellStyle name="Normal 10 2 2 2 23" xfId="2966" xr:uid="{E7CBC682-3D23-4994-8C32-F50536BD5DD8}"/>
    <cellStyle name="Normal 10 2 2 2 24" xfId="2967" xr:uid="{23CABBA6-D142-4FD1-A8C0-4AD3DF895424}"/>
    <cellStyle name="Normal 10 2 2 2 25" xfId="2968" xr:uid="{58A4CF70-49AC-453A-9A42-ED1A911DC75C}"/>
    <cellStyle name="Normal 10 2 2 2 26" xfId="2969" xr:uid="{8F1B3B4E-5AA5-4954-A371-F4AA142B4A1B}"/>
    <cellStyle name="Normal 10 2 2 2 27" xfId="2970" xr:uid="{6E8482C3-AB51-431C-A4D4-10E2B2E94548}"/>
    <cellStyle name="Normal 10 2 2 2 28" xfId="2971" xr:uid="{283DE9AA-1FE6-4E40-AC17-3047EF7F574D}"/>
    <cellStyle name="Normal 10 2 2 2 29" xfId="2972" xr:uid="{CA435768-66EE-406F-92A1-2A6CFB14AD64}"/>
    <cellStyle name="Normal 10 2 2 2 3" xfId="2973" xr:uid="{6E8A21FD-B6CF-461E-A954-13D7D824DCCC}"/>
    <cellStyle name="Normal 10 2 2 2 30" xfId="2974" xr:uid="{7BB87C33-AB88-4FEA-AE73-0B4462E12D01}"/>
    <cellStyle name="Normal 10 2 2 2 31" xfId="2975" xr:uid="{1803A43B-B034-45F5-AB67-07A970053FFE}"/>
    <cellStyle name="Normal 10 2 2 2 32" xfId="2976" xr:uid="{BE3AD695-BE63-4D7D-8789-F19C1946EC16}"/>
    <cellStyle name="Normal 10 2 2 2 33" xfId="2977" xr:uid="{E8F2966C-E66D-45DC-838C-F6B1A1B53B70}"/>
    <cellStyle name="Normal 10 2 2 2 34" xfId="2978" xr:uid="{0DBE8E28-DD8A-490F-AF18-00CBCF6164D2}"/>
    <cellStyle name="Normal 10 2 2 2 35" xfId="2979" xr:uid="{C69A6DFE-7E00-4F9F-BF5A-8542A7AAFCBA}"/>
    <cellStyle name="Normal 10 2 2 2 36" xfId="2980" xr:uid="{6FFB6D11-9922-4EB5-8712-86C618381CBD}"/>
    <cellStyle name="Normal 10 2 2 2 37" xfId="2981" xr:uid="{EDB8D6EF-E63F-4149-8556-4F026EAF2BA3}"/>
    <cellStyle name="Normal 10 2 2 2 38" xfId="2982" xr:uid="{021A5535-90F9-4699-B1E7-26C44F7F10D6}"/>
    <cellStyle name="Normal 10 2 2 2 4" xfId="2983" xr:uid="{F8AE75DC-6778-4664-B609-4F0B6BF9BB9B}"/>
    <cellStyle name="Normal 10 2 2 2 5" xfId="2984" xr:uid="{22EEF89D-541A-4F31-AE8A-809EFC056FE1}"/>
    <cellStyle name="Normal 10 2 2 2 6" xfId="2985" xr:uid="{8F62A75C-B77C-4FBD-9597-06B71853F622}"/>
    <cellStyle name="Normal 10 2 2 2 7" xfId="2986" xr:uid="{DB708B0E-42FB-4249-BC62-FE63F0E89C11}"/>
    <cellStyle name="Normal 10 2 2 2 8" xfId="2987" xr:uid="{3B9F93DC-7D1B-4660-94D9-E2C705762227}"/>
    <cellStyle name="Normal 10 2 2 2 9" xfId="2988" xr:uid="{B724DF36-CFB3-45A3-A83A-DAAC34C1E734}"/>
    <cellStyle name="Normal 10 2 2 20" xfId="2989" xr:uid="{F068D9E4-533F-45A8-81B0-A9B1EFE67A85}"/>
    <cellStyle name="Normal 10 2 2 21" xfId="2990" xr:uid="{42745BAF-59FC-46FB-B9DA-DDEE23837358}"/>
    <cellStyle name="Normal 10 2 2 22" xfId="2991" xr:uid="{FDEF0CAE-7EBB-4241-A129-68C89EE1299D}"/>
    <cellStyle name="Normal 10 2 2 23" xfId="2992" xr:uid="{2F35E51E-AEA0-41B7-862A-70AEDD3342A0}"/>
    <cellStyle name="Normal 10 2 2 24" xfId="2993" xr:uid="{9C0AFF9D-9B06-4CD4-A8AC-6CBCD3ACE2D0}"/>
    <cellStyle name="Normal 10 2 2 25" xfId="2994" xr:uid="{50D6A119-CFA1-4C93-BD0B-567E254F3ED6}"/>
    <cellStyle name="Normal 10 2 2 26" xfId="2995" xr:uid="{C2426191-185F-4AAA-88AA-D5335501F8C6}"/>
    <cellStyle name="Normal 10 2 2 27" xfId="2996" xr:uid="{5ABDF084-3D0F-4B1A-A2FB-47D80FB752EE}"/>
    <cellStyle name="Normal 10 2 2 28" xfId="2997" xr:uid="{CDC1F313-72A1-4648-87AF-854B217F001F}"/>
    <cellStyle name="Normal 10 2 2 29" xfId="2998" xr:uid="{4223603D-2447-46F0-AB47-3CE4EBABF7BD}"/>
    <cellStyle name="Normal 10 2 2 3" xfId="2999" xr:uid="{55FFB1E3-021C-4C28-9A3E-E4D56559618E}"/>
    <cellStyle name="Normal 10 2 2 30" xfId="3000" xr:uid="{45BD48E3-CF00-4312-8C1A-247EA7C8F591}"/>
    <cellStyle name="Normal 10 2 2 31" xfId="3001" xr:uid="{D4BD0307-4233-4FF9-B1CF-96F11F9FFCF0}"/>
    <cellStyle name="Normal 10 2 2 32" xfId="3002" xr:uid="{589B2470-1DF7-418B-BB4A-6C471A9E8B56}"/>
    <cellStyle name="Normal 10 2 2 33" xfId="3003" xr:uid="{46789FCF-6A05-4A57-AA55-0564CDD7FC73}"/>
    <cellStyle name="Normal 10 2 2 34" xfId="3004" xr:uid="{39CE4A46-5667-4F60-8858-F6491A31D353}"/>
    <cellStyle name="Normal 10 2 2 35" xfId="3005" xr:uid="{0C6F0CAF-568E-403A-850A-F79424AE6E25}"/>
    <cellStyle name="Normal 10 2 2 36" xfId="3006" xr:uid="{5016E122-F2AA-4CDC-B512-FBAEE60FB503}"/>
    <cellStyle name="Normal 10 2 2 37" xfId="3007" xr:uid="{DF38FCFA-C837-4F6F-BE96-A4FB3679FA04}"/>
    <cellStyle name="Normal 10 2 2 38" xfId="3008" xr:uid="{EA3DA798-3814-483B-8BF8-6BD940E4C7F4}"/>
    <cellStyle name="Normal 10 2 2 39" xfId="3009" xr:uid="{144CD231-1D34-4942-A1E7-F9F7344864C6}"/>
    <cellStyle name="Normal 10 2 2 4" xfId="3010" xr:uid="{ABD55F37-2F14-4ED8-98E4-C0D7BB7490C7}"/>
    <cellStyle name="Normal 10 2 2 40" xfId="3011" xr:uid="{F1DAA39A-016B-4D0C-A861-34466076AA18}"/>
    <cellStyle name="Normal 10 2 2 5" xfId="3012" xr:uid="{9AF85375-F33B-4D3D-8EA5-4EDBD88780DA}"/>
    <cellStyle name="Normal 10 2 2 6" xfId="3013" xr:uid="{3924E4C0-23A8-41FC-99E5-13416FD061B7}"/>
    <cellStyle name="Normal 10 2 2 7" xfId="3014" xr:uid="{FBF71993-CEB4-4A15-A126-F910569024EA}"/>
    <cellStyle name="Normal 10 2 2 8" xfId="3015" xr:uid="{96A5E11E-6E3C-4E90-B9B3-71FDCDA92FE5}"/>
    <cellStyle name="Normal 10 2 2 9" xfId="3016" xr:uid="{9DC1C871-15AB-497F-997C-3141AA720383}"/>
    <cellStyle name="Normal 10 2 20" xfId="3017" xr:uid="{49932CB5-BD43-406C-AC2C-B45D19FD357A}"/>
    <cellStyle name="Normal 10 2 21" xfId="3018" xr:uid="{5418B727-3365-4756-8DAC-CBD855BBA8DF}"/>
    <cellStyle name="Normal 10 2 22" xfId="3019" xr:uid="{768FD68E-7EF0-4717-B0DC-36B3811034AE}"/>
    <cellStyle name="Normal 10 2 23" xfId="3020" xr:uid="{A1871C4A-65A9-4991-996E-765310F33B8F}"/>
    <cellStyle name="Normal 10 2 24" xfId="3021" xr:uid="{C0F9712F-62B6-44CB-8B6E-4CA4A2331174}"/>
    <cellStyle name="Normal 10 2 25" xfId="3022" xr:uid="{B4429CF8-BDC5-4A35-B944-C3E364CB913B}"/>
    <cellStyle name="Normal 10 2 26" xfId="3023" xr:uid="{DCC5270C-48F7-4090-B87D-91AE28E02932}"/>
    <cellStyle name="Normal 10 2 27" xfId="3024" xr:uid="{33963FFA-1C46-4389-8AAC-DB565B4E8F1A}"/>
    <cellStyle name="Normal 10 2 28" xfId="3025" xr:uid="{CABF87CE-4CC1-42BA-BC65-420ACD948642}"/>
    <cellStyle name="Normal 10 2 29" xfId="3026" xr:uid="{5C080D14-4649-4CC3-BAAA-BF5489B50E68}"/>
    <cellStyle name="Normal 10 2 3" xfId="3027" xr:uid="{33A77AA2-ECA7-445D-8695-7E15F77823BD}"/>
    <cellStyle name="Normal 10 2 3 10" xfId="3028" xr:uid="{389CA84D-63F8-4DD5-B02F-6DC68D290B3C}"/>
    <cellStyle name="Normal 10 2 3 11" xfId="3029" xr:uid="{AABE705E-31FD-4C4C-8AC3-864ED9AEA13E}"/>
    <cellStyle name="Normal 10 2 3 12" xfId="3030" xr:uid="{39BBA90C-2E99-49D0-9B3E-DF4839FA363D}"/>
    <cellStyle name="Normal 10 2 3 13" xfId="3031" xr:uid="{7E5A616E-3508-4C55-8924-4FE0C56E74CC}"/>
    <cellStyle name="Normal 10 2 3 14" xfId="3032" xr:uid="{4E4F6180-92AA-4534-B511-FBAE5B132038}"/>
    <cellStyle name="Normal 10 2 3 15" xfId="3033" xr:uid="{AE9BEAC4-A888-498F-A0D6-BB56A8C067A1}"/>
    <cellStyle name="Normal 10 2 3 16" xfId="3034" xr:uid="{F135F7B7-12B1-46FD-AF66-B482A62AE1BE}"/>
    <cellStyle name="Normal 10 2 3 17" xfId="3035" xr:uid="{445B69A3-B000-41FB-84E6-37F065E77722}"/>
    <cellStyle name="Normal 10 2 3 18" xfId="3036" xr:uid="{901CDECC-F4B5-4707-8A67-9AD9971472C5}"/>
    <cellStyle name="Normal 10 2 3 19" xfId="3037" xr:uid="{CF191004-42AA-4266-8ED7-ED441FE24E38}"/>
    <cellStyle name="Normal 10 2 3 2" xfId="3038" xr:uid="{27B25FF2-2AF5-4B0D-A6D1-C181DE19C912}"/>
    <cellStyle name="Normal 10 2 3 2 10" xfId="3039" xr:uid="{23A8682C-4CDD-4FAF-83A7-7AAAB66D2FB7}"/>
    <cellStyle name="Normal 10 2 3 2 11" xfId="3040" xr:uid="{FD8E4BB1-45AD-4230-831B-E1D7D7AA05C6}"/>
    <cellStyle name="Normal 10 2 3 2 12" xfId="3041" xr:uid="{5158CB06-C8F1-4D67-BE93-5C8338F61504}"/>
    <cellStyle name="Normal 10 2 3 2 13" xfId="3042" xr:uid="{7EB3FA98-DDA5-44CF-87BE-1B8C63D0E963}"/>
    <cellStyle name="Normal 10 2 3 2 14" xfId="3043" xr:uid="{D58D8A3E-7FFF-47A1-8EF9-45FE8BEDDAB1}"/>
    <cellStyle name="Normal 10 2 3 2 15" xfId="3044" xr:uid="{81A0BCFF-B27A-4558-90EC-AB5998333080}"/>
    <cellStyle name="Normal 10 2 3 2 16" xfId="3045" xr:uid="{6076EF50-6148-4586-9699-1D829B69B047}"/>
    <cellStyle name="Normal 10 2 3 2 17" xfId="3046" xr:uid="{46852FF2-3D11-4A41-B583-4F8C674B47B2}"/>
    <cellStyle name="Normal 10 2 3 2 18" xfId="3047" xr:uid="{F6CBCA1F-A3F8-4DAE-8520-9AE96640ED8F}"/>
    <cellStyle name="Normal 10 2 3 2 19" xfId="3048" xr:uid="{9A371D2B-2021-4A2A-BB5E-B9BA16C5D197}"/>
    <cellStyle name="Normal 10 2 3 2 2" xfId="3049" xr:uid="{D3A5F5A8-D102-435F-A5D2-48BCE91E42C7}"/>
    <cellStyle name="Normal 10 2 3 2 20" xfId="3050" xr:uid="{099320C0-39A0-4E82-960B-DBDF3D55956C}"/>
    <cellStyle name="Normal 10 2 3 2 21" xfId="3051" xr:uid="{4A84DF0E-83F7-4E73-B0F3-E52CB2128836}"/>
    <cellStyle name="Normal 10 2 3 2 22" xfId="3052" xr:uid="{7E74CFFE-3FF5-4305-ADE4-D7E37EA94545}"/>
    <cellStyle name="Normal 10 2 3 2 23" xfId="3053" xr:uid="{2112B475-95A7-4418-8D08-E9641727F97F}"/>
    <cellStyle name="Normal 10 2 3 2 24" xfId="3054" xr:uid="{B8C6B964-F834-4386-90AF-590E0A363A58}"/>
    <cellStyle name="Normal 10 2 3 2 25" xfId="3055" xr:uid="{454CE060-9902-433E-9E3A-97579F2116C3}"/>
    <cellStyle name="Normal 10 2 3 2 26" xfId="3056" xr:uid="{1089BA1F-9126-4CFA-95D9-576F885ACB11}"/>
    <cellStyle name="Normal 10 2 3 2 27" xfId="3057" xr:uid="{90E76782-27A0-4F03-9D1C-55DE0BE6A2CA}"/>
    <cellStyle name="Normal 10 2 3 2 28" xfId="3058" xr:uid="{D5D4BCB4-F6F6-4AED-8200-94FCC3F2E23A}"/>
    <cellStyle name="Normal 10 2 3 2 29" xfId="3059" xr:uid="{5B065D91-2A60-4358-94B1-8D2031294EA7}"/>
    <cellStyle name="Normal 10 2 3 2 3" xfId="3060" xr:uid="{D65BAEAC-E539-4B89-969B-94D6D00D3D46}"/>
    <cellStyle name="Normal 10 2 3 2 30" xfId="3061" xr:uid="{1D99381A-9699-46EF-A310-BF679643B40F}"/>
    <cellStyle name="Normal 10 2 3 2 31" xfId="3062" xr:uid="{B5A74844-87A9-4A3A-99E8-A32215190083}"/>
    <cellStyle name="Normal 10 2 3 2 32" xfId="3063" xr:uid="{AEDE593D-E22E-45C5-8201-43A7EC9BAF45}"/>
    <cellStyle name="Normal 10 2 3 2 33" xfId="3064" xr:uid="{AA7C465C-C0C8-4491-AFF9-0FD418287506}"/>
    <cellStyle name="Normal 10 2 3 2 34" xfId="3065" xr:uid="{4CEFAA7E-0523-4CC7-B30A-E1FDB65A7707}"/>
    <cellStyle name="Normal 10 2 3 2 35" xfId="3066" xr:uid="{12CB809A-2573-4F55-9AD8-AD965CF187D5}"/>
    <cellStyle name="Normal 10 2 3 2 36" xfId="3067" xr:uid="{F52FE12B-E2E0-4687-A60D-CE70F7F33036}"/>
    <cellStyle name="Normal 10 2 3 2 37" xfId="3068" xr:uid="{E3074A0D-FD53-473E-9DDF-20F34357007F}"/>
    <cellStyle name="Normal 10 2 3 2 38" xfId="3069" xr:uid="{D865447C-4B3B-4BBD-843D-89E45A16C8E2}"/>
    <cellStyle name="Normal 10 2 3 2 4" xfId="3070" xr:uid="{52D3232E-109F-4D63-93D2-EE8B368B5354}"/>
    <cellStyle name="Normal 10 2 3 2 5" xfId="3071" xr:uid="{AEE7348A-D380-4EDB-922B-EAD29B2C6C3C}"/>
    <cellStyle name="Normal 10 2 3 2 6" xfId="3072" xr:uid="{47192E67-BAB7-4708-9020-5713F593F4D9}"/>
    <cellStyle name="Normal 10 2 3 2 7" xfId="3073" xr:uid="{AAAF972F-F618-47CE-B21B-3F58735A0238}"/>
    <cellStyle name="Normal 10 2 3 2 8" xfId="3074" xr:uid="{E02E3E1C-C74E-48AA-AAC0-A6531A107BAF}"/>
    <cellStyle name="Normal 10 2 3 2 9" xfId="3075" xr:uid="{B4EF829D-35DC-4130-8A30-810820709483}"/>
    <cellStyle name="Normal 10 2 3 20" xfId="3076" xr:uid="{54FFC0B5-184D-409B-92B2-BBD8023FB7E2}"/>
    <cellStyle name="Normal 10 2 3 21" xfId="3077" xr:uid="{5BB133E9-4904-4C37-874C-4896804A4F10}"/>
    <cellStyle name="Normal 10 2 3 22" xfId="3078" xr:uid="{AB507E65-90F3-487B-A34B-AAF00175C87E}"/>
    <cellStyle name="Normal 10 2 3 23" xfId="3079" xr:uid="{F2DF7246-E215-4962-B6CA-2F2D3C0124F8}"/>
    <cellStyle name="Normal 10 2 3 24" xfId="3080" xr:uid="{E11EAB30-D231-4E5A-BAF5-EA37108E4A96}"/>
    <cellStyle name="Normal 10 2 3 25" xfId="3081" xr:uid="{B090C792-7D81-4A9F-BC88-08F6F887E757}"/>
    <cellStyle name="Normal 10 2 3 26" xfId="3082" xr:uid="{31215C49-C5D7-49F3-8D8A-193149B0B999}"/>
    <cellStyle name="Normal 10 2 3 27" xfId="3083" xr:uid="{C17FED74-D661-4C09-A4A8-7C54BE878ADC}"/>
    <cellStyle name="Normal 10 2 3 28" xfId="3084" xr:uid="{7FAADC48-B6A8-4398-A6DE-290D2D677350}"/>
    <cellStyle name="Normal 10 2 3 29" xfId="3085" xr:uid="{11338460-A5A1-4336-8A6E-04040E92FDC6}"/>
    <cellStyle name="Normal 10 2 3 3" xfId="3086" xr:uid="{E1F08025-C40A-4677-85F0-2D50CE402395}"/>
    <cellStyle name="Normal 10 2 3 30" xfId="3087" xr:uid="{5EA20103-97FB-4FC5-ADF0-03A94B2F51D4}"/>
    <cellStyle name="Normal 10 2 3 31" xfId="3088" xr:uid="{09B0ADD6-B9BC-4DDE-BFBF-3993035B8093}"/>
    <cellStyle name="Normal 10 2 3 32" xfId="3089" xr:uid="{032B8F45-CF4F-4BCE-9C0D-64F5759B7011}"/>
    <cellStyle name="Normal 10 2 3 33" xfId="3090" xr:uid="{B7CC340E-75F2-4E53-8167-69EA634D57AD}"/>
    <cellStyle name="Normal 10 2 3 34" xfId="3091" xr:uid="{6B85B0F0-78C4-420E-9048-E7FAF843CE3A}"/>
    <cellStyle name="Normal 10 2 3 35" xfId="3092" xr:uid="{3F24090C-286B-4A74-9132-3EBC943AE1B3}"/>
    <cellStyle name="Normal 10 2 3 36" xfId="3093" xr:uid="{8A8F1E77-54C9-44F9-8F9E-F18315AA6CC6}"/>
    <cellStyle name="Normal 10 2 3 37" xfId="3094" xr:uid="{8AFF2CEE-9C80-45E4-A34F-51EE0E7C5CA2}"/>
    <cellStyle name="Normal 10 2 3 38" xfId="3095" xr:uid="{B8732B4E-AC28-4F8C-8022-2549024B5321}"/>
    <cellStyle name="Normal 10 2 3 4" xfId="3096" xr:uid="{7DB3648C-2038-4D3F-960C-56079AA54A4E}"/>
    <cellStyle name="Normal 10 2 3 5" xfId="3097" xr:uid="{CBDE3890-968B-462C-83EA-55B8A8A19FDD}"/>
    <cellStyle name="Normal 10 2 3 6" xfId="3098" xr:uid="{8C990500-E98C-44DB-A7A7-466FA5BB59F3}"/>
    <cellStyle name="Normal 10 2 3 7" xfId="3099" xr:uid="{DE81F5D0-9AA9-4BD4-BFDC-BC4D431F4A43}"/>
    <cellStyle name="Normal 10 2 3 8" xfId="3100" xr:uid="{C0F72A11-602F-40A7-83B7-6639443B36FE}"/>
    <cellStyle name="Normal 10 2 3 9" xfId="3101" xr:uid="{E1BE7281-276B-4C6B-BD8A-20A6D50215D0}"/>
    <cellStyle name="Normal 10 2 30" xfId="3102" xr:uid="{D3564EEF-A1D0-402A-A029-D32EEB6C51F8}"/>
    <cellStyle name="Normal 10 2 31" xfId="3103" xr:uid="{3AE6D684-421F-4CCF-91ED-C06965D9FFAB}"/>
    <cellStyle name="Normal 10 2 32" xfId="3104" xr:uid="{32483725-D60E-4C7B-BF4F-9BEF296C34C1}"/>
    <cellStyle name="Normal 10 2 33" xfId="3105" xr:uid="{A4FEC73F-5255-4E9A-B861-C57657DF9FCE}"/>
    <cellStyle name="Normal 10 2 34" xfId="3106" xr:uid="{F9A32368-186B-4210-966B-0965BD47505B}"/>
    <cellStyle name="Normal 10 2 35" xfId="3107" xr:uid="{B03EBBA7-75CC-425B-9793-9E3190D337D8}"/>
    <cellStyle name="Normal 10 2 36" xfId="3108" xr:uid="{F72610C1-C1CF-4D2E-8AE2-94882C70814A}"/>
    <cellStyle name="Normal 10 2 37" xfId="3109" xr:uid="{FDEEFA80-47C4-4588-9592-3B5203030F56}"/>
    <cellStyle name="Normal 10 2 38" xfId="3110" xr:uid="{F8CA2E91-1753-413F-B20A-01F423179F21}"/>
    <cellStyle name="Normal 10 2 39" xfId="3111" xr:uid="{B8B4013B-3C0F-42CC-BF47-1E6F9565FEA5}"/>
    <cellStyle name="Normal 10 2 4" xfId="3112" xr:uid="{A182C545-7C8C-4FF4-9B94-479D4AA6413D}"/>
    <cellStyle name="Normal 10 2 40" xfId="3113" xr:uid="{E7BDCF1F-25F6-4652-8CD7-6CFB3B9F0DF1}"/>
    <cellStyle name="Normal 10 2 5" xfId="3114" xr:uid="{5E963BFA-3B77-4A6D-B6FB-D2DD828BCFC8}"/>
    <cellStyle name="Normal 10 2 6" xfId="3115" xr:uid="{D8FB26FF-361E-4403-86A5-9471B4831126}"/>
    <cellStyle name="Normal 10 2 7" xfId="3116" xr:uid="{CEC23FAB-89F7-411B-A7DD-10B7E94B43ED}"/>
    <cellStyle name="Normal 10 2 8" xfId="3117" xr:uid="{D363645C-CB51-49A5-B1CA-91FE26DA7DC0}"/>
    <cellStyle name="Normal 10 2 9" xfId="3118" xr:uid="{54ABDC96-A97C-4D8B-9FC7-96941420BF66}"/>
    <cellStyle name="Normal 10 20" xfId="3119" xr:uid="{41BD1F86-2E20-480D-A24E-9B29C80CA2B2}"/>
    <cellStyle name="Normal 10 21" xfId="3120" xr:uid="{A120F080-BE2B-4B86-AEDE-A2E5D249EB3D}"/>
    <cellStyle name="Normal 10 22" xfId="3121" xr:uid="{4A536DFF-06D4-443A-95FE-D8518583F29B}"/>
    <cellStyle name="Normal 10 23" xfId="3122" xr:uid="{8E4635D2-D2AB-4149-9668-5A42427FD7C5}"/>
    <cellStyle name="Normal 10 24" xfId="3123" xr:uid="{0DD35A3F-856A-4CB0-92B9-BD7364D6B88A}"/>
    <cellStyle name="Normal 10 25" xfId="3124" xr:uid="{F49CC1F0-305B-4B70-8310-3B9303E62625}"/>
    <cellStyle name="Normal 10 26" xfId="3125" xr:uid="{CCC4E786-8613-4C5E-8C8D-9B2E471CC9DC}"/>
    <cellStyle name="Normal 10 27" xfId="3126" xr:uid="{2012CD64-14CF-4E5F-B261-5D15F7AC1E18}"/>
    <cellStyle name="Normal 10 28" xfId="3127" xr:uid="{C6749E61-FCF1-4947-B6F3-65C07F040D62}"/>
    <cellStyle name="Normal 10 29" xfId="3128" xr:uid="{5E03D215-8FE7-4080-86B4-46CF59EFF4DC}"/>
    <cellStyle name="Normal 10 3" xfId="3129" xr:uid="{31BB463B-B58C-4DDC-A6BB-7B11D52EB15C}"/>
    <cellStyle name="Normal 10 30" xfId="3130" xr:uid="{4C63D06E-0C0F-4227-A6FB-E9F2859D6CF5}"/>
    <cellStyle name="Normal 10 31" xfId="3131" xr:uid="{00037E03-8652-4D76-B040-8C679F6B3193}"/>
    <cellStyle name="Normal 10 32" xfId="3132" xr:uid="{EDB28078-F6AD-4FE2-93D4-78ED1E2AD797}"/>
    <cellStyle name="Normal 10 33" xfId="3133" xr:uid="{71F8A665-003F-4AEB-B0A2-9ED58304AA45}"/>
    <cellStyle name="Normal 10 34" xfId="3134" xr:uid="{74A042EF-44A8-4A86-9743-CED4C0C7F22A}"/>
    <cellStyle name="Normal 10 35" xfId="3135" xr:uid="{B178B945-4BE1-438C-82E7-FDAA59CFC1F4}"/>
    <cellStyle name="Normal 10 36" xfId="3136" xr:uid="{792BF774-7138-45C3-BBCF-055BE7D10A0C}"/>
    <cellStyle name="Normal 10 37" xfId="3137" xr:uid="{1E68F308-CB11-456F-A341-FEC7223A273C}"/>
    <cellStyle name="Normal 10 38" xfId="3138" xr:uid="{8A4828CC-36C8-42C0-8419-716A83792440}"/>
    <cellStyle name="Normal 10 39" xfId="3139" xr:uid="{5F50CA2A-0DDE-4A1F-951F-4CAA7AAED560}"/>
    <cellStyle name="Normal 10 4" xfId="3140" xr:uid="{24C29B66-D949-4A8A-9437-4CC87C4C722B}"/>
    <cellStyle name="Normal 10 40" xfId="3141" xr:uid="{716BB57E-5F18-4A19-A0AB-AC6C08EE7C67}"/>
    <cellStyle name="Normal 10 41" xfId="3142" xr:uid="{12F36871-6019-42E2-A2B2-BF87E54C3F35}"/>
    <cellStyle name="Normal 10 42" xfId="3143" xr:uid="{E14E8FD4-640E-43EA-AB3D-56CB6AEF3CB3}"/>
    <cellStyle name="Normal 10 43" xfId="3144" xr:uid="{C1765B76-7B9E-4052-9007-AA1292A3A029}"/>
    <cellStyle name="Normal 10 44" xfId="3145" xr:uid="{7A14D718-6A46-4CC0-9212-B7D85FEEC2F0}"/>
    <cellStyle name="Normal 10 45" xfId="3146" xr:uid="{53CC2F4B-5D0D-4988-99BC-E0ABAACB7987}"/>
    <cellStyle name="Normal 10 46" xfId="3147" xr:uid="{92B921FB-2961-4E23-9F26-86A380F34E24}"/>
    <cellStyle name="Normal 10 47" xfId="3148" xr:uid="{C6AA552A-1BEA-4255-A8B5-509FC436160A}"/>
    <cellStyle name="Normal 10 48" xfId="3149" xr:uid="{5D2568D4-8FD3-4C56-A40F-0199F6A3DA0F}"/>
    <cellStyle name="Normal 10 49" xfId="3150" xr:uid="{E67F7585-37D0-461C-BD4D-469D996BD6BB}"/>
    <cellStyle name="Normal 10 5" xfId="3151" xr:uid="{C65CA5FD-9445-4679-9A1A-758773EBE63E}"/>
    <cellStyle name="Normal 10 50" xfId="3152" xr:uid="{D6BCF085-D604-4D16-B37F-09DB8D2E025D}"/>
    <cellStyle name="Normal 10 51" xfId="3153" xr:uid="{A9803819-A5AF-4CC5-B74D-06FC8F19B6C0}"/>
    <cellStyle name="Normal 10 52" xfId="3154" xr:uid="{F44FF1BB-EBC7-4321-BCA2-37A1376C57EA}"/>
    <cellStyle name="Normal 10 53" xfId="3155" xr:uid="{48F5786B-8112-4108-9ACB-BBF14A4D49EE}"/>
    <cellStyle name="Normal 10 6" xfId="3156" xr:uid="{ABFE0E33-38D0-4003-96B1-52C27708A895}"/>
    <cellStyle name="Normal 10 7" xfId="3157" xr:uid="{0CE854BB-1444-4704-A520-FB2B3A9FAF51}"/>
    <cellStyle name="Normal 10 8" xfId="3158" xr:uid="{92022A64-CB2A-4AAA-8318-881ACD246F58}"/>
    <cellStyle name="Normal 10 9" xfId="3159" xr:uid="{064748E3-074D-4097-B44A-FE8820C21417}"/>
    <cellStyle name="Normal 11" xfId="3160" xr:uid="{E6A944BF-2806-4694-B609-72C170740D77}"/>
    <cellStyle name="Normal 11 10" xfId="3161" xr:uid="{C2BE5E2D-8245-4806-AF33-2621CEC5DAE4}"/>
    <cellStyle name="Normal 11 11" xfId="3162" xr:uid="{461F57F5-C2B2-4A43-A23F-371DE9D094AB}"/>
    <cellStyle name="Normal 11 12" xfId="3163" xr:uid="{1E875737-21ED-44EF-BCA9-D5CE0603E7A2}"/>
    <cellStyle name="Normal 11 13" xfId="3164" xr:uid="{DE601AE8-FAB1-4502-84CF-2F41C47B8F67}"/>
    <cellStyle name="Normal 11 14" xfId="3165" xr:uid="{4F9B5FC5-A594-47BF-AB86-2145C7EEAD7D}"/>
    <cellStyle name="Normal 11 15" xfId="3166" xr:uid="{AE505411-1F0F-470B-AA40-399175323E70}"/>
    <cellStyle name="Normal 11 16" xfId="3167" xr:uid="{EF2055CA-DA8F-43EF-A512-776D77066FBB}"/>
    <cellStyle name="Normal 11 17" xfId="3168" xr:uid="{2902C11F-FAA6-4432-AC1C-8A0A01CA495F}"/>
    <cellStyle name="Normal 11 18" xfId="3169" xr:uid="{ACE7D619-2FEC-4972-9CC5-6D498A2E161C}"/>
    <cellStyle name="Normal 11 19" xfId="3170" xr:uid="{F343EE26-1BDC-476D-B92F-01994A9672F8}"/>
    <cellStyle name="Normal 11 2" xfId="3171" xr:uid="{2BF90AF1-C5E4-451C-B0A3-828CEFB34CD3}"/>
    <cellStyle name="Normal 11 2 10" xfId="3172" xr:uid="{0129AB21-5EB3-4601-AFBA-7D8FD2C89069}"/>
    <cellStyle name="Normal 11 2 11" xfId="3173" xr:uid="{F998DAFB-3B32-4062-8A7E-25D080C7C349}"/>
    <cellStyle name="Normal 11 2 12" xfId="3174" xr:uid="{B412114A-E644-44EE-9A35-88F11960D601}"/>
    <cellStyle name="Normal 11 2 13" xfId="3175" xr:uid="{9D4AC749-5A04-4265-9B8F-F87B8B4CA291}"/>
    <cellStyle name="Normal 11 2 14" xfId="3176" xr:uid="{259B200A-C3ED-47C8-A73C-F67194BC3F4A}"/>
    <cellStyle name="Normal 11 2 15" xfId="3177" xr:uid="{5BD7A5DC-7AD6-495B-8F3A-1DFCF85F7898}"/>
    <cellStyle name="Normal 11 2 16" xfId="3178" xr:uid="{1CC21659-0831-492E-96B7-3DB1E69820DD}"/>
    <cellStyle name="Normal 11 2 17" xfId="3179" xr:uid="{863D71E7-FE93-4A12-BCB6-4D0B452594BB}"/>
    <cellStyle name="Normal 11 2 18" xfId="3180" xr:uid="{BA172822-4679-4360-9A07-4149041D717C}"/>
    <cellStyle name="Normal 11 2 19" xfId="3181" xr:uid="{095906CA-07CD-4352-838A-DE3D49234670}"/>
    <cellStyle name="Normal 11 2 2" xfId="3182" xr:uid="{06170CAB-853B-44A3-BE82-73EDFA3BA12E}"/>
    <cellStyle name="Normal 11 2 2 10" xfId="3183" xr:uid="{D5C65E5F-5DE0-40C0-AAC3-9EC2F441345F}"/>
    <cellStyle name="Normal 11 2 2 11" xfId="3184" xr:uid="{7952C255-2990-49E9-9C16-04173F2E38E9}"/>
    <cellStyle name="Normal 11 2 2 12" xfId="3185" xr:uid="{7F4AFDA2-0C10-414D-9DB3-B74BA4D28D2D}"/>
    <cellStyle name="Normal 11 2 2 13" xfId="3186" xr:uid="{41D24F9B-5ED7-4BFA-921D-BAFF0A56DF12}"/>
    <cellStyle name="Normal 11 2 2 14" xfId="3187" xr:uid="{2D9E7449-5EBA-434B-82B0-A15789748F8D}"/>
    <cellStyle name="Normal 11 2 2 15" xfId="3188" xr:uid="{9E1FAEDC-AB15-40C6-96AA-E8CB6BE2C162}"/>
    <cellStyle name="Normal 11 2 2 16" xfId="3189" xr:uid="{1ECD5210-2A79-43ED-8945-48D1AE6CA38E}"/>
    <cellStyle name="Normal 11 2 2 17" xfId="3190" xr:uid="{C615C005-00FC-4A63-85BD-2F95C1BD63FD}"/>
    <cellStyle name="Normal 11 2 2 18" xfId="3191" xr:uid="{39B584F3-5D1C-4FD8-ABB1-06251C68D467}"/>
    <cellStyle name="Normal 11 2 2 19" xfId="3192" xr:uid="{742A0414-67BA-434D-9A0C-78610DD0A5E2}"/>
    <cellStyle name="Normal 11 2 2 2" xfId="3193" xr:uid="{898C877B-8FA5-4989-ADCB-AC0F4E7BB90E}"/>
    <cellStyle name="Normal 11 2 2 2 10" xfId="3194" xr:uid="{4AE8C069-45BC-4AC9-8F24-100DE28B4F53}"/>
    <cellStyle name="Normal 11 2 2 2 11" xfId="3195" xr:uid="{96ACCA66-5698-4709-A2E7-E092E7850D29}"/>
    <cellStyle name="Normal 11 2 2 2 12" xfId="3196" xr:uid="{A3187324-3F37-4D50-A418-3CB7EB457986}"/>
    <cellStyle name="Normal 11 2 2 2 13" xfId="3197" xr:uid="{FA523C54-864E-417E-8049-02C94B97CD46}"/>
    <cellStyle name="Normal 11 2 2 2 14" xfId="3198" xr:uid="{6C22E7F2-7378-4FD6-9604-E1B7542F2BB1}"/>
    <cellStyle name="Normal 11 2 2 2 15" xfId="3199" xr:uid="{737B694A-429D-4D5F-A22D-2A4049CFE8FA}"/>
    <cellStyle name="Normal 11 2 2 2 16" xfId="3200" xr:uid="{06CAF28A-A6DA-4E49-AD64-D97F044E8AAA}"/>
    <cellStyle name="Normal 11 2 2 2 17" xfId="3201" xr:uid="{C96AA66E-AC04-4343-9473-64B4F18B2B44}"/>
    <cellStyle name="Normal 11 2 2 2 18" xfId="3202" xr:uid="{C821484F-6DA8-4E83-9B3F-7265CC73F458}"/>
    <cellStyle name="Normal 11 2 2 2 19" xfId="3203" xr:uid="{377668FF-4B52-4024-8FFC-19A22B32ADF4}"/>
    <cellStyle name="Normal 11 2 2 2 2" xfId="3204" xr:uid="{03F04BE7-2145-45AA-9645-CE870F989565}"/>
    <cellStyle name="Normal 11 2 2 2 2 10" xfId="3205" xr:uid="{AAF37BA1-6CD3-4F74-863E-A9CBE1C2EAD2}"/>
    <cellStyle name="Normal 11 2 2 2 2 11" xfId="3206" xr:uid="{12D6290C-E5DB-4F0E-860C-6B50C6F1D650}"/>
    <cellStyle name="Normal 11 2 2 2 2 12" xfId="3207" xr:uid="{0B14124B-0E45-4F55-A010-AB02B4A3E1A6}"/>
    <cellStyle name="Normal 11 2 2 2 2 13" xfId="3208" xr:uid="{993A7463-23E0-4AF6-AC88-1631308E45BB}"/>
    <cellStyle name="Normal 11 2 2 2 2 14" xfId="3209" xr:uid="{06E813AF-4FC7-4632-8D61-F7802FE9E77C}"/>
    <cellStyle name="Normal 11 2 2 2 2 15" xfId="3210" xr:uid="{24699B29-5470-4C7C-98E2-F20C97E980A2}"/>
    <cellStyle name="Normal 11 2 2 2 2 16" xfId="3211" xr:uid="{75A2D3BB-0432-4BBB-A8C0-E999450868D4}"/>
    <cellStyle name="Normal 11 2 2 2 2 17" xfId="3212" xr:uid="{2BBB3612-64F2-4655-99B9-6E09224614EB}"/>
    <cellStyle name="Normal 11 2 2 2 2 18" xfId="3213" xr:uid="{72BC5E43-209E-4E86-A075-DFB8364D835A}"/>
    <cellStyle name="Normal 11 2 2 2 2 19" xfId="3214" xr:uid="{8EF9FD4A-EDA4-4DF2-9E49-825C22D9A685}"/>
    <cellStyle name="Normal 11 2 2 2 2 2" xfId="3215" xr:uid="{9AC797D2-3D71-4B3B-B268-8512FB60EE00}"/>
    <cellStyle name="Normal 11 2 2 2 2 20" xfId="3216" xr:uid="{2D47811A-4DC9-41C5-87F6-9F415E2B25EB}"/>
    <cellStyle name="Normal 11 2 2 2 2 21" xfId="3217" xr:uid="{FE66954D-7725-4F89-9F1A-4FFB2A49D3C2}"/>
    <cellStyle name="Normal 11 2 2 2 2 22" xfId="3218" xr:uid="{DB035482-E238-41A5-BBCE-BFFD740CA345}"/>
    <cellStyle name="Normal 11 2 2 2 2 23" xfId="3219" xr:uid="{86C51D86-A115-4F46-9632-5734FFDC066A}"/>
    <cellStyle name="Normal 11 2 2 2 2 24" xfId="3220" xr:uid="{C5243560-AFEF-4814-B43D-E3E90EE4DD74}"/>
    <cellStyle name="Normal 11 2 2 2 2 25" xfId="3221" xr:uid="{0F05C536-8A6D-4D92-AC87-66FC738D2CD7}"/>
    <cellStyle name="Normal 11 2 2 2 2 26" xfId="3222" xr:uid="{B5575C59-3094-43F6-8D6F-28F14197B4A4}"/>
    <cellStyle name="Normal 11 2 2 2 2 27" xfId="3223" xr:uid="{EC21818A-F182-47B2-8E4F-D096DA152D7D}"/>
    <cellStyle name="Normal 11 2 2 2 2 28" xfId="3224" xr:uid="{6132AD8C-E6C9-48BB-B0F7-84071A362A13}"/>
    <cellStyle name="Normal 11 2 2 2 2 29" xfId="3225" xr:uid="{90863EE8-7B3A-4AEE-BE0F-F84F2AE575BB}"/>
    <cellStyle name="Normal 11 2 2 2 2 3" xfId="3226" xr:uid="{D388D3A3-685C-4E85-A04F-66BBE3EC7D47}"/>
    <cellStyle name="Normal 11 2 2 2 2 30" xfId="3227" xr:uid="{70C065C1-142F-458B-9341-C8C01ACBB2C5}"/>
    <cellStyle name="Normal 11 2 2 2 2 31" xfId="3228" xr:uid="{8AE8CB17-219B-421B-B8DA-342D62C96803}"/>
    <cellStyle name="Normal 11 2 2 2 2 32" xfId="3229" xr:uid="{177FCBE1-D8B9-4483-954A-E81D78A24C4C}"/>
    <cellStyle name="Normal 11 2 2 2 2 33" xfId="3230" xr:uid="{D930BE3C-B98E-455A-B7B2-D091E1663B94}"/>
    <cellStyle name="Normal 11 2 2 2 2 34" xfId="3231" xr:uid="{62158BF7-F750-44B5-9147-D23A09B3871D}"/>
    <cellStyle name="Normal 11 2 2 2 2 35" xfId="3232" xr:uid="{6E1F8847-22DB-4C1A-9047-1053A7F0C2E8}"/>
    <cellStyle name="Normal 11 2 2 2 2 36" xfId="3233" xr:uid="{20DD6457-8E45-4975-B9F8-A285AABAA720}"/>
    <cellStyle name="Normal 11 2 2 2 2 37" xfId="3234" xr:uid="{BE234CB0-E436-42C0-9183-2CBC312E48D9}"/>
    <cellStyle name="Normal 11 2 2 2 2 38" xfId="3235" xr:uid="{15FD00C9-1A43-42EF-AC22-8F7ECA864634}"/>
    <cellStyle name="Normal 11 2 2 2 2 4" xfId="3236" xr:uid="{9ADAF56F-9808-4110-AEC0-F90C365CA8EB}"/>
    <cellStyle name="Normal 11 2 2 2 2 5" xfId="3237" xr:uid="{2957AE42-C4F8-400E-A4DA-C5C5FB3D6865}"/>
    <cellStyle name="Normal 11 2 2 2 2 6" xfId="3238" xr:uid="{5FE808BC-26F6-431D-9DE9-5DC15BCE511A}"/>
    <cellStyle name="Normal 11 2 2 2 2 7" xfId="3239" xr:uid="{ABFD3BCC-FBAA-46AC-9B16-C3C9138A6644}"/>
    <cellStyle name="Normal 11 2 2 2 2 8" xfId="3240" xr:uid="{B514C6D6-EFFC-4105-930B-DE3AAC6093CA}"/>
    <cellStyle name="Normal 11 2 2 2 2 9" xfId="3241" xr:uid="{50606C27-CA6C-4C62-8BD6-7B2866A7064F}"/>
    <cellStyle name="Normal 11 2 2 2 20" xfId="3242" xr:uid="{7FB86109-BAF8-4921-BA10-F78FF2315CBE}"/>
    <cellStyle name="Normal 11 2 2 2 21" xfId="3243" xr:uid="{27B805F4-6C74-4E73-8CB5-1B35286C496B}"/>
    <cellStyle name="Normal 11 2 2 2 22" xfId="3244" xr:uid="{84AD7646-0A7E-4D26-A105-14F6A9FE3FE2}"/>
    <cellStyle name="Normal 11 2 2 2 23" xfId="3245" xr:uid="{79F34982-A383-4F62-8643-7D80EB37D42A}"/>
    <cellStyle name="Normal 11 2 2 2 24" xfId="3246" xr:uid="{8E07D9B8-9C49-4D52-8254-F32431C66525}"/>
    <cellStyle name="Normal 11 2 2 2 25" xfId="3247" xr:uid="{AE4F17F6-764C-430B-827F-BED744DBA3CF}"/>
    <cellStyle name="Normal 11 2 2 2 26" xfId="3248" xr:uid="{2BC6E918-6F72-4765-B762-0AE1B9CB73D9}"/>
    <cellStyle name="Normal 11 2 2 2 27" xfId="3249" xr:uid="{72DFADBF-9918-480C-8696-5A2E24982FCC}"/>
    <cellStyle name="Normal 11 2 2 2 28" xfId="3250" xr:uid="{7712C97A-96D5-42F2-BA5F-DEC1AF1FF5A0}"/>
    <cellStyle name="Normal 11 2 2 2 29" xfId="3251" xr:uid="{E6C465E7-27CC-47A6-9B6D-DBF9684E60DD}"/>
    <cellStyle name="Normal 11 2 2 2 3" xfId="3252" xr:uid="{07088D5F-CB9C-426F-A7B0-04630358C3F9}"/>
    <cellStyle name="Normal 11 2 2 2 30" xfId="3253" xr:uid="{492FABD1-7B5C-4FC8-A139-62E67099400A}"/>
    <cellStyle name="Normal 11 2 2 2 31" xfId="3254" xr:uid="{AC151E12-637A-45AF-A32D-9C62DB24E459}"/>
    <cellStyle name="Normal 11 2 2 2 32" xfId="3255" xr:uid="{E2905C31-16A7-41D7-B0DA-36167A65D372}"/>
    <cellStyle name="Normal 11 2 2 2 33" xfId="3256" xr:uid="{2AD4D73D-CDB2-4DB3-9BA6-E24CE45BF43E}"/>
    <cellStyle name="Normal 11 2 2 2 34" xfId="3257" xr:uid="{64C74630-FF98-4138-9C9E-0D4BCDDA1CD3}"/>
    <cellStyle name="Normal 11 2 2 2 35" xfId="3258" xr:uid="{36671B1F-ADAE-411B-BC38-4FF38541943D}"/>
    <cellStyle name="Normal 11 2 2 2 36" xfId="3259" xr:uid="{0C4E761D-B00F-4CC1-8FCB-087E0C168C2C}"/>
    <cellStyle name="Normal 11 2 2 2 37" xfId="3260" xr:uid="{98257AB0-EA15-480C-B1AD-9AB135508244}"/>
    <cellStyle name="Normal 11 2 2 2 38" xfId="3261" xr:uid="{4025DC1F-5E96-4556-BAAC-B649A0CD7CF5}"/>
    <cellStyle name="Normal 11 2 2 2 4" xfId="3262" xr:uid="{A6B362A4-A394-422A-9EEA-B23D252144B3}"/>
    <cellStyle name="Normal 11 2 2 2 5" xfId="3263" xr:uid="{07064180-64F7-430D-A341-3111046E2B23}"/>
    <cellStyle name="Normal 11 2 2 2 6" xfId="3264" xr:uid="{286C57F1-8667-4D07-8151-DE0DB077417A}"/>
    <cellStyle name="Normal 11 2 2 2 7" xfId="3265" xr:uid="{2EAEAEBE-E324-4922-9037-0C647561CE80}"/>
    <cellStyle name="Normal 11 2 2 2 8" xfId="3266" xr:uid="{0F1DCB70-0B43-44E4-9F8A-51C5FAC0799F}"/>
    <cellStyle name="Normal 11 2 2 2 9" xfId="3267" xr:uid="{87FDFE05-F328-40D6-B54D-10C27C904C1E}"/>
    <cellStyle name="Normal 11 2 2 20" xfId="3268" xr:uid="{D4C4F042-D2F2-4A09-86E0-2CCEFA5C980D}"/>
    <cellStyle name="Normal 11 2 2 21" xfId="3269" xr:uid="{A4456119-2EF8-411B-9817-EB36E5BBB64E}"/>
    <cellStyle name="Normal 11 2 2 22" xfId="3270" xr:uid="{47C1879C-A593-44D5-9199-B0EF4492A9BD}"/>
    <cellStyle name="Normal 11 2 2 23" xfId="3271" xr:uid="{CCA8A9E2-674C-4A8E-93CC-F9C61EE49CB6}"/>
    <cellStyle name="Normal 11 2 2 24" xfId="3272" xr:uid="{180D0F6D-810F-4CAA-8BC1-FB8C3F9AEBB9}"/>
    <cellStyle name="Normal 11 2 2 25" xfId="3273" xr:uid="{EE45FD42-C8A6-43A8-9D10-6DF1F9642DDB}"/>
    <cellStyle name="Normal 11 2 2 26" xfId="3274" xr:uid="{650D9F89-5797-45FC-B5C7-DF768421DA50}"/>
    <cellStyle name="Normal 11 2 2 27" xfId="3275" xr:uid="{E9A0C462-2080-49C5-9A9F-A1A15B736CA9}"/>
    <cellStyle name="Normal 11 2 2 28" xfId="3276" xr:uid="{8D172D2F-ECE1-4403-92C9-FB608D213A83}"/>
    <cellStyle name="Normal 11 2 2 29" xfId="3277" xr:uid="{90376E97-F0DB-4D8C-9255-5C0F5BA3BFDF}"/>
    <cellStyle name="Normal 11 2 2 3" xfId="3278" xr:uid="{56EB6716-F588-43F9-BD9C-1CB78091DBD9}"/>
    <cellStyle name="Normal 11 2 2 30" xfId="3279" xr:uid="{2CADE9CC-FA1E-43B1-9146-E70B8BD24B9E}"/>
    <cellStyle name="Normal 11 2 2 31" xfId="3280" xr:uid="{E8178494-A0BA-481D-8E44-6CC49206D980}"/>
    <cellStyle name="Normal 11 2 2 32" xfId="3281" xr:uid="{11B9F655-1C54-44B1-A76F-5555491B16CE}"/>
    <cellStyle name="Normal 11 2 2 33" xfId="3282" xr:uid="{9DCDE4C7-81FD-47E6-B6A5-866D33A1F41B}"/>
    <cellStyle name="Normal 11 2 2 34" xfId="3283" xr:uid="{847E08AE-0CD0-4097-9615-D51293ABE6B8}"/>
    <cellStyle name="Normal 11 2 2 35" xfId="3284" xr:uid="{CADB33DC-E735-4572-BF7F-988D78AB4DB5}"/>
    <cellStyle name="Normal 11 2 2 36" xfId="3285" xr:uid="{F52EE54A-D366-4662-AE24-DEADC34BD992}"/>
    <cellStyle name="Normal 11 2 2 37" xfId="3286" xr:uid="{ABB76796-0D90-4B94-8CA3-0AA5E0D79033}"/>
    <cellStyle name="Normal 11 2 2 38" xfId="3287" xr:uid="{D4602720-DB62-4DEF-BC73-4160472CAA93}"/>
    <cellStyle name="Normal 11 2 2 39" xfId="3288" xr:uid="{CB3F133F-89EA-4A16-A8B0-1699F896550C}"/>
    <cellStyle name="Normal 11 2 2 4" xfId="3289" xr:uid="{35A0DC90-E890-47EC-ADF5-A6018C79767C}"/>
    <cellStyle name="Normal 11 2 2 40" xfId="3290" xr:uid="{9CA35E8F-F3AD-4ED5-AD59-F5FAA766FD7D}"/>
    <cellStyle name="Normal 11 2 2 5" xfId="3291" xr:uid="{3C95C606-CE9C-4339-9BBC-8930DDBFD2BF}"/>
    <cellStyle name="Normal 11 2 2 6" xfId="3292" xr:uid="{DED45AD9-B5F5-4CF4-9D98-6B62703101F7}"/>
    <cellStyle name="Normal 11 2 2 7" xfId="3293" xr:uid="{02C792EF-A17E-45D9-AD16-CCDC9C681597}"/>
    <cellStyle name="Normal 11 2 2 8" xfId="3294" xr:uid="{650162F2-D6DC-493B-B21B-F5127CBEB019}"/>
    <cellStyle name="Normal 11 2 2 9" xfId="3295" xr:uid="{ABC34CA2-BE50-4211-988F-539524938316}"/>
    <cellStyle name="Normal 11 2 20" xfId="3296" xr:uid="{3900AA9D-9C3C-4358-B4FA-6D4833A1C070}"/>
    <cellStyle name="Normal 11 2 21" xfId="3297" xr:uid="{7F50BEDE-9010-4783-B2F7-A6A42906D9BA}"/>
    <cellStyle name="Normal 11 2 22" xfId="3298" xr:uid="{DD7B5B0B-612D-4C03-95A4-D997E2CE1BB0}"/>
    <cellStyle name="Normal 11 2 23" xfId="3299" xr:uid="{2C0418C8-4F49-4163-B249-13A793158C69}"/>
    <cellStyle name="Normal 11 2 24" xfId="3300" xr:uid="{DE7CA567-A213-4416-AD0A-9A51B3AF8140}"/>
    <cellStyle name="Normal 11 2 25" xfId="3301" xr:uid="{2787DDDC-0721-481F-A743-2874BFAAF9AB}"/>
    <cellStyle name="Normal 11 2 26" xfId="3302" xr:uid="{16491FA2-89B6-42C0-9A71-ED196B5D9C61}"/>
    <cellStyle name="Normal 11 2 27" xfId="3303" xr:uid="{110B1639-1C44-4156-8A89-C2E42AB04E7C}"/>
    <cellStyle name="Normal 11 2 28" xfId="3304" xr:uid="{461619E2-021C-45E8-84BF-5DD69E852FEA}"/>
    <cellStyle name="Normal 11 2 29" xfId="3305" xr:uid="{E55A3ABB-F584-40D2-AC96-DFDBFD235FA3}"/>
    <cellStyle name="Normal 11 2 3" xfId="3306" xr:uid="{DFF5A166-388C-4D1D-83B1-A2127A541B85}"/>
    <cellStyle name="Normal 11 2 3 10" xfId="3307" xr:uid="{1885C19E-92D7-4A17-896F-00B36118F2B4}"/>
    <cellStyle name="Normal 11 2 3 11" xfId="3308" xr:uid="{D4432158-1A23-43CF-BACF-B1F480A8740B}"/>
    <cellStyle name="Normal 11 2 3 12" xfId="3309" xr:uid="{97940861-73A6-43FA-B88F-9C9E42F344B6}"/>
    <cellStyle name="Normal 11 2 3 13" xfId="3310" xr:uid="{B3414BF6-E6E1-44B0-A96B-B5113FB4B51B}"/>
    <cellStyle name="Normal 11 2 3 14" xfId="3311" xr:uid="{F7F8F182-418D-4A6F-9462-D54C5D0C9C27}"/>
    <cellStyle name="Normal 11 2 3 15" xfId="3312" xr:uid="{ABF0F2B3-75CF-403B-BE16-74578529E97C}"/>
    <cellStyle name="Normal 11 2 3 16" xfId="3313" xr:uid="{64863A99-1BC4-4919-84F4-12CA5998A774}"/>
    <cellStyle name="Normal 11 2 3 17" xfId="3314" xr:uid="{AC45D496-70FD-473C-A544-731CF91188FA}"/>
    <cellStyle name="Normal 11 2 3 18" xfId="3315" xr:uid="{BD84C1A6-2332-40BA-98CE-149ADDDFB2BC}"/>
    <cellStyle name="Normal 11 2 3 19" xfId="3316" xr:uid="{BC0C7713-4619-4DBE-A6DD-EE53245C2239}"/>
    <cellStyle name="Normal 11 2 3 2" xfId="3317" xr:uid="{6C5F3131-6CDA-4A9E-8760-F13A4D18637A}"/>
    <cellStyle name="Normal 11 2 3 2 10" xfId="3318" xr:uid="{2B7183D6-90F1-47D9-B043-8639DC371447}"/>
    <cellStyle name="Normal 11 2 3 2 11" xfId="3319" xr:uid="{073D9101-E6C3-4F01-A6B0-FE884ED820EE}"/>
    <cellStyle name="Normal 11 2 3 2 12" xfId="3320" xr:uid="{108BB31F-158F-41F6-A980-6E5AE2322886}"/>
    <cellStyle name="Normal 11 2 3 2 13" xfId="3321" xr:uid="{953D27AE-654F-40E5-BD9C-8DA5FBCCF272}"/>
    <cellStyle name="Normal 11 2 3 2 14" xfId="3322" xr:uid="{B0BBB844-A8D4-46C5-AB3D-463549046DF6}"/>
    <cellStyle name="Normal 11 2 3 2 15" xfId="3323" xr:uid="{951ED13F-5026-4918-A269-E8DDD00CD4BC}"/>
    <cellStyle name="Normal 11 2 3 2 16" xfId="3324" xr:uid="{A13959A2-449C-43FD-9B8D-5485BE6A022F}"/>
    <cellStyle name="Normal 11 2 3 2 17" xfId="3325" xr:uid="{FC6D9E50-3A6F-482F-B002-3E11AD59AF3C}"/>
    <cellStyle name="Normal 11 2 3 2 18" xfId="3326" xr:uid="{878A45BB-BD16-4A20-B121-83AC0DEC8424}"/>
    <cellStyle name="Normal 11 2 3 2 19" xfId="3327" xr:uid="{09ADCD02-4915-443A-9B1F-0746780D1539}"/>
    <cellStyle name="Normal 11 2 3 2 2" xfId="3328" xr:uid="{18469111-ADFA-4BFC-980B-826E00B83DC5}"/>
    <cellStyle name="Normal 11 2 3 2 20" xfId="3329" xr:uid="{14772B0B-F370-4F47-A405-3C869641B324}"/>
    <cellStyle name="Normal 11 2 3 2 21" xfId="3330" xr:uid="{19E6D38B-1079-4207-A5B2-F977EB9D2C0A}"/>
    <cellStyle name="Normal 11 2 3 2 22" xfId="3331" xr:uid="{57D8A3F5-0B72-405B-BB58-FB8DC5675F1A}"/>
    <cellStyle name="Normal 11 2 3 2 23" xfId="3332" xr:uid="{5B9A819D-9B45-4EA1-ACA7-17D959D52325}"/>
    <cellStyle name="Normal 11 2 3 2 24" xfId="3333" xr:uid="{330DE840-D347-4A3F-963D-8E44D3701269}"/>
    <cellStyle name="Normal 11 2 3 2 25" xfId="3334" xr:uid="{7D5C48C5-F300-44D5-BF69-39654BAFBB69}"/>
    <cellStyle name="Normal 11 2 3 2 26" xfId="3335" xr:uid="{D3946767-ECF3-46EA-9691-B4FE10B9A349}"/>
    <cellStyle name="Normal 11 2 3 2 27" xfId="3336" xr:uid="{EDA5E351-7DBA-4D09-AFF4-2762FF842D91}"/>
    <cellStyle name="Normal 11 2 3 2 28" xfId="3337" xr:uid="{E173FCD4-C759-45FA-B552-7ACBE2397DD3}"/>
    <cellStyle name="Normal 11 2 3 2 29" xfId="3338" xr:uid="{598BC2BB-D6E9-40BA-8264-CC3D25A1F8CF}"/>
    <cellStyle name="Normal 11 2 3 2 3" xfId="3339" xr:uid="{F9BD9116-6A7D-444D-B411-2EB7B14D2E7B}"/>
    <cellStyle name="Normal 11 2 3 2 30" xfId="3340" xr:uid="{FDFEEB93-1366-4559-80A1-9472102A9871}"/>
    <cellStyle name="Normal 11 2 3 2 31" xfId="3341" xr:uid="{234FF9A6-5908-4346-A653-D8148B8FE9FF}"/>
    <cellStyle name="Normal 11 2 3 2 32" xfId="3342" xr:uid="{21307391-AE76-4E18-B85F-057460DB5047}"/>
    <cellStyle name="Normal 11 2 3 2 33" xfId="3343" xr:uid="{1AABF718-7C1E-4ACA-84E9-4B47F9DAE991}"/>
    <cellStyle name="Normal 11 2 3 2 34" xfId="3344" xr:uid="{3FA76CBA-1989-4AA7-B6A3-86746510BE7E}"/>
    <cellStyle name="Normal 11 2 3 2 35" xfId="3345" xr:uid="{A25AE4BE-D7BA-47BD-883F-A90EB60ADDD6}"/>
    <cellStyle name="Normal 11 2 3 2 36" xfId="3346" xr:uid="{EBA76720-4DA4-4E01-92A7-0821D4569A9F}"/>
    <cellStyle name="Normal 11 2 3 2 37" xfId="3347" xr:uid="{857DAA0B-C7D3-4044-8D93-4173E9B548EF}"/>
    <cellStyle name="Normal 11 2 3 2 38" xfId="3348" xr:uid="{37E856A7-7404-4406-AE41-4FCAAFD23218}"/>
    <cellStyle name="Normal 11 2 3 2 4" xfId="3349" xr:uid="{2F181900-A506-45E2-B0D9-018E0ED71D73}"/>
    <cellStyle name="Normal 11 2 3 2 5" xfId="3350" xr:uid="{464B3CFD-1D4A-4112-B7C3-5F8E4AA02237}"/>
    <cellStyle name="Normal 11 2 3 2 6" xfId="3351" xr:uid="{B625A855-B91D-4AF7-9F2D-26F6FB06CD61}"/>
    <cellStyle name="Normal 11 2 3 2 7" xfId="3352" xr:uid="{B0CF466A-AD55-4200-8F49-B4B2241230B2}"/>
    <cellStyle name="Normal 11 2 3 2 8" xfId="3353" xr:uid="{D74FF5A9-99DA-4C3E-8CCF-7D2F343B8588}"/>
    <cellStyle name="Normal 11 2 3 2 9" xfId="3354" xr:uid="{911B2736-D7C8-4C7C-A453-484248678589}"/>
    <cellStyle name="Normal 11 2 3 20" xfId="3355" xr:uid="{5231087A-330D-4B47-8CED-06E77D611BA5}"/>
    <cellStyle name="Normal 11 2 3 21" xfId="3356" xr:uid="{0CFD0FC5-095C-484D-AD44-A6DFACCADC76}"/>
    <cellStyle name="Normal 11 2 3 22" xfId="3357" xr:uid="{A4BD626C-0159-4328-BAFB-B25ABCEC2A92}"/>
    <cellStyle name="Normal 11 2 3 23" xfId="3358" xr:uid="{537C0508-79C1-4F80-9866-FB81DE58282C}"/>
    <cellStyle name="Normal 11 2 3 24" xfId="3359" xr:uid="{77134FEF-5BD9-4844-9D21-BE171B229447}"/>
    <cellStyle name="Normal 11 2 3 25" xfId="3360" xr:uid="{2CF91502-8C26-4806-94FB-54006574D722}"/>
    <cellStyle name="Normal 11 2 3 26" xfId="3361" xr:uid="{BF0ABC7A-081B-4726-AF34-656098A9FAC7}"/>
    <cellStyle name="Normal 11 2 3 27" xfId="3362" xr:uid="{038762B2-2A3E-42E2-BB7A-2ED4D40ABD10}"/>
    <cellStyle name="Normal 11 2 3 28" xfId="3363" xr:uid="{D2DFECC1-E175-4501-A407-0589A7341F13}"/>
    <cellStyle name="Normal 11 2 3 29" xfId="3364" xr:uid="{6E4E496B-7346-4147-8FFB-62ED1841942E}"/>
    <cellStyle name="Normal 11 2 3 3" xfId="3365" xr:uid="{AB372444-30BF-49D5-A315-2610C23ECC12}"/>
    <cellStyle name="Normal 11 2 3 30" xfId="3366" xr:uid="{ABE9AF40-DA6D-472D-8BD4-C109FBF02F13}"/>
    <cellStyle name="Normal 11 2 3 31" xfId="3367" xr:uid="{BE383FD5-DFA9-4298-BF14-3FB0711E72DF}"/>
    <cellStyle name="Normal 11 2 3 32" xfId="3368" xr:uid="{EB3781CC-223F-4C32-ABE1-B88BD950678B}"/>
    <cellStyle name="Normal 11 2 3 33" xfId="3369" xr:uid="{7854CCDA-773F-4C68-88EB-7C0521E97F34}"/>
    <cellStyle name="Normal 11 2 3 34" xfId="3370" xr:uid="{8B7B6C42-BC2E-4BE3-B672-EE53F0EBBB84}"/>
    <cellStyle name="Normal 11 2 3 35" xfId="3371" xr:uid="{8FD6F75C-C678-4E73-A40F-CEFA34C5899A}"/>
    <cellStyle name="Normal 11 2 3 36" xfId="3372" xr:uid="{5877F5B8-A1ED-4D4C-9DC2-CFC1186E7AD7}"/>
    <cellStyle name="Normal 11 2 3 37" xfId="3373" xr:uid="{79565EE1-B488-4FF3-889E-A20BACECAB6E}"/>
    <cellStyle name="Normal 11 2 3 38" xfId="3374" xr:uid="{39DD5107-5DDD-4F21-9705-B70B8D72DC98}"/>
    <cellStyle name="Normal 11 2 3 4" xfId="3375" xr:uid="{39C3FE45-4874-42CC-81E5-1F25F8F245AA}"/>
    <cellStyle name="Normal 11 2 3 5" xfId="3376" xr:uid="{4074F76F-F5AB-4699-8928-1B187BCF30BC}"/>
    <cellStyle name="Normal 11 2 3 6" xfId="3377" xr:uid="{18791BA1-2672-4F1C-8D57-0BD8638017CF}"/>
    <cellStyle name="Normal 11 2 3 7" xfId="3378" xr:uid="{B8DC148B-FF08-459C-B5D3-BF01EB1E337B}"/>
    <cellStyle name="Normal 11 2 3 8" xfId="3379" xr:uid="{515C4143-1DC0-450A-A360-1A27618576B0}"/>
    <cellStyle name="Normal 11 2 3 9" xfId="3380" xr:uid="{75670D3B-A9A7-4DF7-AD6E-01C4878D5CAB}"/>
    <cellStyle name="Normal 11 2 30" xfId="3381" xr:uid="{BF78ACEB-C32C-49FF-9196-3ADB4B8783D3}"/>
    <cellStyle name="Normal 11 2 31" xfId="3382" xr:uid="{E06BE73E-390A-4971-AD33-4FD0ACD81CA0}"/>
    <cellStyle name="Normal 11 2 32" xfId="3383" xr:uid="{8DE521A2-3441-4ED9-B67B-D1755803039C}"/>
    <cellStyle name="Normal 11 2 33" xfId="3384" xr:uid="{5FA7DE60-0FC6-476E-B79D-995D1CC2F0A5}"/>
    <cellStyle name="Normal 11 2 34" xfId="3385" xr:uid="{4C622A31-2ED6-4602-A1BE-F15C402B8DB1}"/>
    <cellStyle name="Normal 11 2 35" xfId="3386" xr:uid="{4E3BCF4E-F67E-4F0D-8611-F708DB381BD5}"/>
    <cellStyle name="Normal 11 2 36" xfId="3387" xr:uid="{3E748BFC-8FB2-4004-B4BE-20A166BA301C}"/>
    <cellStyle name="Normal 11 2 37" xfId="3388" xr:uid="{A7F8ABC9-A56F-4825-AFEB-04F38EE9D200}"/>
    <cellStyle name="Normal 11 2 38" xfId="3389" xr:uid="{109E9A7D-C4FD-4693-87D6-A7EC86E6C949}"/>
    <cellStyle name="Normal 11 2 39" xfId="3390" xr:uid="{C0CDFA3B-9260-421B-BF99-432BD4A55C46}"/>
    <cellStyle name="Normal 11 2 4" xfId="3391" xr:uid="{3A4DFF28-7FDE-4F93-BAE0-DF87235E643C}"/>
    <cellStyle name="Normal 11 2 40" xfId="3392" xr:uid="{F36CAAC2-A2F0-4A34-8865-821ADFEF19E7}"/>
    <cellStyle name="Normal 11 2 5" xfId="3393" xr:uid="{29896D01-6006-4173-BF64-960B64158519}"/>
    <cellStyle name="Normal 11 2 6" xfId="3394" xr:uid="{78197118-B5FF-4881-952D-9AFC56A507CA}"/>
    <cellStyle name="Normal 11 2 7" xfId="3395" xr:uid="{055DA69B-59E2-4666-BBA6-C9A9DDD298DF}"/>
    <cellStyle name="Normal 11 2 8" xfId="3396" xr:uid="{E2AAAEC7-19A6-47CE-8CF7-D49439DA321D}"/>
    <cellStyle name="Normal 11 2 9" xfId="3397" xr:uid="{AE17B261-1600-41FF-8A51-3B313187D294}"/>
    <cellStyle name="Normal 11 20" xfId="3398" xr:uid="{74A418DA-AEB8-486A-A108-0233FF732E4F}"/>
    <cellStyle name="Normal 11 21" xfId="3399" xr:uid="{8757372A-EB27-468C-B633-F80C9E2EF9F1}"/>
    <cellStyle name="Normal 11 22" xfId="3400" xr:uid="{E110E92F-C98B-47D8-9166-C60851B64A9C}"/>
    <cellStyle name="Normal 11 23" xfId="3401" xr:uid="{E891B944-6017-4AA9-A911-19808DE14914}"/>
    <cellStyle name="Normal 11 24" xfId="3402" xr:uid="{68ED3BFF-0226-40B9-815B-FE6A5260B278}"/>
    <cellStyle name="Normal 11 25" xfId="3403" xr:uid="{F4241AE6-4210-45A5-B80D-24CB56267996}"/>
    <cellStyle name="Normal 11 26" xfId="3404" xr:uid="{424066C8-B303-4BA7-B907-04AE1A41EF4C}"/>
    <cellStyle name="Normal 11 27" xfId="3405" xr:uid="{611B3FDA-13C2-4B3C-94FE-8870D2E891F2}"/>
    <cellStyle name="Normal 11 28" xfId="3406" xr:uid="{961AF381-C856-4B5D-B354-11B51A997617}"/>
    <cellStyle name="Normal 11 29" xfId="3407" xr:uid="{279A41A0-8D8C-4A33-B11A-D3906048C2D0}"/>
    <cellStyle name="Normal 11 3" xfId="3408" xr:uid="{F972318F-8972-47F8-8F3B-5AB78CA4C2BF}"/>
    <cellStyle name="Normal 11 3 10" xfId="3409" xr:uid="{FD2E93AC-C6EF-46D0-B6BE-00A5D4355971}"/>
    <cellStyle name="Normal 11 3 11" xfId="3410" xr:uid="{7E40B5F6-8022-44BE-A9C7-C61B41CB49A0}"/>
    <cellStyle name="Normal 11 3 12" xfId="3411" xr:uid="{FA859F31-D724-43A4-81A3-6D91563D01A1}"/>
    <cellStyle name="Normal 11 3 13" xfId="3412" xr:uid="{91A55F44-6F0E-4AAE-9597-8C174D7B0413}"/>
    <cellStyle name="Normal 11 3 14" xfId="3413" xr:uid="{ACAFE1B8-FE63-419D-8B9D-25761FA9A99F}"/>
    <cellStyle name="Normal 11 3 15" xfId="3414" xr:uid="{81C1F78A-9A34-429A-B081-B740FAE49EEF}"/>
    <cellStyle name="Normal 11 3 16" xfId="3415" xr:uid="{1991B8D3-E0F8-43DC-8A35-7DD91B415DBB}"/>
    <cellStyle name="Normal 11 3 17" xfId="3416" xr:uid="{96506C39-4256-40B4-A326-9CD1F422A2A3}"/>
    <cellStyle name="Normal 11 3 18" xfId="3417" xr:uid="{A95BDFFF-A44E-4303-9A10-7509AFF8F54C}"/>
    <cellStyle name="Normal 11 3 19" xfId="3418" xr:uid="{A1D84456-E1ED-4365-8E83-0A4D67C190C9}"/>
    <cellStyle name="Normal 11 3 2" xfId="3419" xr:uid="{85B387DA-DCB3-43F2-BF02-C918A2B70861}"/>
    <cellStyle name="Normal 11 3 2 10" xfId="3420" xr:uid="{612097F5-598B-4717-B7E6-58CE0D0F9A7D}"/>
    <cellStyle name="Normal 11 3 2 11" xfId="3421" xr:uid="{563187C8-8E80-4DAF-B32A-9C41D5F2CFB8}"/>
    <cellStyle name="Normal 11 3 2 12" xfId="3422" xr:uid="{0172DFDB-DFA7-46BA-876C-E562BA3F186B}"/>
    <cellStyle name="Normal 11 3 2 13" xfId="3423" xr:uid="{465C0306-51FC-4195-8F8E-5BFD6090EA0D}"/>
    <cellStyle name="Normal 11 3 2 14" xfId="3424" xr:uid="{C59D8522-A24F-47CE-BE3E-B3AEDFC349EF}"/>
    <cellStyle name="Normal 11 3 2 15" xfId="3425" xr:uid="{DB7BE7E8-4F9B-4219-8C18-274433586AD0}"/>
    <cellStyle name="Normal 11 3 2 16" xfId="3426" xr:uid="{E38C3C81-E19F-4BFB-A612-0215030ABCC6}"/>
    <cellStyle name="Normal 11 3 2 17" xfId="3427" xr:uid="{58DD85B2-1F2B-4EBB-88B9-CA2157128639}"/>
    <cellStyle name="Normal 11 3 2 18" xfId="3428" xr:uid="{860E6312-05AE-4571-901C-F62E23D59B7C}"/>
    <cellStyle name="Normal 11 3 2 19" xfId="3429" xr:uid="{649469CC-7045-4214-8887-31F19658579C}"/>
    <cellStyle name="Normal 11 3 2 2" xfId="3430" xr:uid="{A451D781-A3D0-4208-A482-CD743B4BC308}"/>
    <cellStyle name="Normal 11 3 2 2 10" xfId="3431" xr:uid="{1BBA7731-1AF9-45C6-83C7-299691310723}"/>
    <cellStyle name="Normal 11 3 2 2 11" xfId="3432" xr:uid="{A191B3AD-19E9-41E6-B6AD-FF3A985AE6CD}"/>
    <cellStyle name="Normal 11 3 2 2 12" xfId="3433" xr:uid="{FE28A591-7725-4D20-9310-B407F7EE0E12}"/>
    <cellStyle name="Normal 11 3 2 2 13" xfId="3434" xr:uid="{153169C9-527D-4F45-A3F4-8B818376B9CF}"/>
    <cellStyle name="Normal 11 3 2 2 14" xfId="3435" xr:uid="{2BF15D59-A6E5-481D-A2A5-282541752314}"/>
    <cellStyle name="Normal 11 3 2 2 15" xfId="3436" xr:uid="{EB4476E9-2257-42B8-8D14-82B8700B59B3}"/>
    <cellStyle name="Normal 11 3 2 2 16" xfId="3437" xr:uid="{AEC22D16-DE1D-4FBF-BE57-84E5280CA44C}"/>
    <cellStyle name="Normal 11 3 2 2 17" xfId="3438" xr:uid="{AC26A406-65D8-495D-A48C-E05B59A9503A}"/>
    <cellStyle name="Normal 11 3 2 2 18" xfId="3439" xr:uid="{C6220473-4A54-446E-A69D-F40F1F2A3D25}"/>
    <cellStyle name="Normal 11 3 2 2 19" xfId="3440" xr:uid="{C40FFDD9-8672-4566-ADFA-603FE0B54CA9}"/>
    <cellStyle name="Normal 11 3 2 2 2" xfId="3441" xr:uid="{5E69B9AC-F866-4789-B424-A7AC41E206FB}"/>
    <cellStyle name="Normal 11 3 2 2 2 10" xfId="3442" xr:uid="{EDBAC721-D8F1-41AC-A5E5-B9881BDA54EA}"/>
    <cellStyle name="Normal 11 3 2 2 2 11" xfId="3443" xr:uid="{EC953395-701D-4C8F-8FF3-13F4A63A4D3C}"/>
    <cellStyle name="Normal 11 3 2 2 2 12" xfId="3444" xr:uid="{BD30EDEA-F082-48FE-9961-8CDFCD6B229A}"/>
    <cellStyle name="Normal 11 3 2 2 2 13" xfId="3445" xr:uid="{76F33A37-AF02-4E55-AD02-75340DC8EB74}"/>
    <cellStyle name="Normal 11 3 2 2 2 14" xfId="3446" xr:uid="{F3AE2993-DEC9-42A1-B003-27AA61A25A8D}"/>
    <cellStyle name="Normal 11 3 2 2 2 15" xfId="3447" xr:uid="{B030E850-0B9D-4E45-AFE8-6E29F657B5B0}"/>
    <cellStyle name="Normal 11 3 2 2 2 16" xfId="3448" xr:uid="{AE22F80E-58D1-456D-97E9-BBDB68CC5D5C}"/>
    <cellStyle name="Normal 11 3 2 2 2 17" xfId="3449" xr:uid="{D092CB4A-6136-40B1-B1B2-A428212F1E19}"/>
    <cellStyle name="Normal 11 3 2 2 2 18" xfId="3450" xr:uid="{3FDBC49F-D113-4522-82C3-5665AA5AE172}"/>
    <cellStyle name="Normal 11 3 2 2 2 19" xfId="3451" xr:uid="{362F29D2-EE89-48B2-A51E-AD8DAA70C43B}"/>
    <cellStyle name="Normal 11 3 2 2 2 2" xfId="3452" xr:uid="{9F51C680-D5DA-4298-80C0-C30517FE67B5}"/>
    <cellStyle name="Normal 11 3 2 2 2 20" xfId="3453" xr:uid="{ACAD8D78-80E5-4F46-88D9-76A7D2F3C4BC}"/>
    <cellStyle name="Normal 11 3 2 2 2 21" xfId="3454" xr:uid="{A16F0542-32DE-47F8-8040-A61861E30085}"/>
    <cellStyle name="Normal 11 3 2 2 2 22" xfId="3455" xr:uid="{73AF2652-E4CA-4436-95B5-D7C35A4A02FE}"/>
    <cellStyle name="Normal 11 3 2 2 2 23" xfId="3456" xr:uid="{B399B1E4-48F9-47A3-92DA-4456D6575868}"/>
    <cellStyle name="Normal 11 3 2 2 2 24" xfId="3457" xr:uid="{BC8957A2-3713-411C-8F82-7171696B0AA1}"/>
    <cellStyle name="Normal 11 3 2 2 2 25" xfId="3458" xr:uid="{5CB96523-376A-4A17-97C5-0832B1426E9A}"/>
    <cellStyle name="Normal 11 3 2 2 2 26" xfId="3459" xr:uid="{A19BADF7-6D44-4285-8BBD-448C8FDC9347}"/>
    <cellStyle name="Normal 11 3 2 2 2 27" xfId="3460" xr:uid="{D96A2DEC-1455-4810-9161-CA82EFEC8416}"/>
    <cellStyle name="Normal 11 3 2 2 2 28" xfId="3461" xr:uid="{EC22F03F-BCA2-4DF1-8D80-B98EB492FF75}"/>
    <cellStyle name="Normal 11 3 2 2 2 29" xfId="3462" xr:uid="{2BDEE439-0F42-4439-8220-B4398EA1A32B}"/>
    <cellStyle name="Normal 11 3 2 2 2 3" xfId="3463" xr:uid="{75522221-9280-4B95-872D-4EE2AC4C9D39}"/>
    <cellStyle name="Normal 11 3 2 2 2 30" xfId="3464" xr:uid="{5807CB7D-0FC8-41EB-BA98-8E7BCC5C8565}"/>
    <cellStyle name="Normal 11 3 2 2 2 31" xfId="3465" xr:uid="{4DF7D9FA-E20B-437B-913A-13372991551F}"/>
    <cellStyle name="Normal 11 3 2 2 2 32" xfId="3466" xr:uid="{2EF97046-8145-4EFC-9FEA-9776954C376D}"/>
    <cellStyle name="Normal 11 3 2 2 2 33" xfId="3467" xr:uid="{FA129235-193A-4F4A-910A-AE84A7CCE9B9}"/>
    <cellStyle name="Normal 11 3 2 2 2 34" xfId="3468" xr:uid="{F9F43281-73AB-464C-8BA8-495956B05987}"/>
    <cellStyle name="Normal 11 3 2 2 2 35" xfId="3469" xr:uid="{BD48EECF-9AA4-4AB0-A699-0DA88F4A1C45}"/>
    <cellStyle name="Normal 11 3 2 2 2 36" xfId="3470" xr:uid="{1B38561D-01CD-48D3-A4DE-76524C7D89EE}"/>
    <cellStyle name="Normal 11 3 2 2 2 37" xfId="3471" xr:uid="{6DC45F6A-E7F5-4075-A991-54FFAFBA3481}"/>
    <cellStyle name="Normal 11 3 2 2 2 38" xfId="3472" xr:uid="{B224183D-351A-4EAA-AB4F-8B0D2DE75383}"/>
    <cellStyle name="Normal 11 3 2 2 2 4" xfId="3473" xr:uid="{9011B74D-F24E-45E6-B3B5-36ADB0CDF835}"/>
    <cellStyle name="Normal 11 3 2 2 2 5" xfId="3474" xr:uid="{D617A420-20C1-4AF7-9CC8-D5D4798D3068}"/>
    <cellStyle name="Normal 11 3 2 2 2 6" xfId="3475" xr:uid="{3AF97046-1EBB-4676-AC63-E3035010E069}"/>
    <cellStyle name="Normal 11 3 2 2 2 7" xfId="3476" xr:uid="{813E2A09-DB99-4CE2-9DEC-3BCC2ACA7C24}"/>
    <cellStyle name="Normal 11 3 2 2 2 8" xfId="3477" xr:uid="{FC692D6F-0A3A-4738-B93E-889080E7B777}"/>
    <cellStyle name="Normal 11 3 2 2 2 9" xfId="3478" xr:uid="{BDAE8F5A-64E7-4D21-BE9B-B85CD19F5E6F}"/>
    <cellStyle name="Normal 11 3 2 2 20" xfId="3479" xr:uid="{D8C6B2B7-A0B4-443E-A27D-6530CC2E2558}"/>
    <cellStyle name="Normal 11 3 2 2 21" xfId="3480" xr:uid="{57846567-3944-4D9E-8E02-19717A67247B}"/>
    <cellStyle name="Normal 11 3 2 2 22" xfId="3481" xr:uid="{89F01284-9696-4C74-A769-33A8760B3B27}"/>
    <cellStyle name="Normal 11 3 2 2 23" xfId="3482" xr:uid="{3B0BC51B-8A76-43ED-8A3C-2AF55DA917F3}"/>
    <cellStyle name="Normal 11 3 2 2 24" xfId="3483" xr:uid="{AD3BA3B8-6031-4AB3-A511-04F9795DA230}"/>
    <cellStyle name="Normal 11 3 2 2 25" xfId="3484" xr:uid="{0650E296-CECB-4FDE-AF25-9960F7F0ACA6}"/>
    <cellStyle name="Normal 11 3 2 2 26" xfId="3485" xr:uid="{328C04CA-69E9-4A61-94CD-DB093407CC78}"/>
    <cellStyle name="Normal 11 3 2 2 27" xfId="3486" xr:uid="{3EA7925F-A54B-44AB-ACCD-C55F36E32375}"/>
    <cellStyle name="Normal 11 3 2 2 28" xfId="3487" xr:uid="{7AE763E3-C87D-4A4F-8C72-809C00C9C564}"/>
    <cellStyle name="Normal 11 3 2 2 29" xfId="3488" xr:uid="{01990A9F-E902-456D-924B-971C2946FC47}"/>
    <cellStyle name="Normal 11 3 2 2 3" xfId="3489" xr:uid="{55877DA2-B40C-4C40-BA67-1AF371D9E6E5}"/>
    <cellStyle name="Normal 11 3 2 2 30" xfId="3490" xr:uid="{F92B8539-1466-47FD-9A35-C0428A1A2B74}"/>
    <cellStyle name="Normal 11 3 2 2 31" xfId="3491" xr:uid="{FD5847BF-C719-404F-A21B-B717629E938F}"/>
    <cellStyle name="Normal 11 3 2 2 32" xfId="3492" xr:uid="{A259D92D-F510-4091-AE4B-4FB53144882C}"/>
    <cellStyle name="Normal 11 3 2 2 33" xfId="3493" xr:uid="{08EBA047-90A4-496F-B3F2-A4DF5E515F2C}"/>
    <cellStyle name="Normal 11 3 2 2 34" xfId="3494" xr:uid="{85FA836F-851F-4E2C-AA24-F3D38A354A04}"/>
    <cellStyle name="Normal 11 3 2 2 35" xfId="3495" xr:uid="{494FFED6-314D-439A-8758-9C555BCDB0CD}"/>
    <cellStyle name="Normal 11 3 2 2 36" xfId="3496" xr:uid="{D6905B7A-B761-41DD-B6DF-A9540C564B86}"/>
    <cellStyle name="Normal 11 3 2 2 37" xfId="3497" xr:uid="{3B9F8298-DBB2-4FCE-9253-3A9FDA6102E7}"/>
    <cellStyle name="Normal 11 3 2 2 38" xfId="3498" xr:uid="{196FD9DD-89FF-433D-B60B-E254B2CF870F}"/>
    <cellStyle name="Normal 11 3 2 2 4" xfId="3499" xr:uid="{DDC24A1C-BAF3-4E6E-B875-D0A6FDA0D5B5}"/>
    <cellStyle name="Normal 11 3 2 2 5" xfId="3500" xr:uid="{BEE230B7-639A-4FAB-95E9-C2815247AA83}"/>
    <cellStyle name="Normal 11 3 2 2 6" xfId="3501" xr:uid="{B486FAFB-B035-4198-9274-FC56B90C4090}"/>
    <cellStyle name="Normal 11 3 2 2 7" xfId="3502" xr:uid="{E4650179-BAA3-4B0F-813C-6B9063B85E44}"/>
    <cellStyle name="Normal 11 3 2 2 8" xfId="3503" xr:uid="{768E9257-3A28-4F3E-857B-FB22A306F93A}"/>
    <cellStyle name="Normal 11 3 2 2 9" xfId="3504" xr:uid="{BD9B8677-E852-4A74-BF8D-C4327EAE15E3}"/>
    <cellStyle name="Normal 11 3 2 20" xfId="3505" xr:uid="{1685BC8F-3F4C-4F81-A7E3-4A8610B99C74}"/>
    <cellStyle name="Normal 11 3 2 21" xfId="3506" xr:uid="{1932897F-F4D7-4D2E-B12E-FE2DA103B74F}"/>
    <cellStyle name="Normal 11 3 2 22" xfId="3507" xr:uid="{9F0630FE-E15B-4491-9F64-756500A6D28C}"/>
    <cellStyle name="Normal 11 3 2 23" xfId="3508" xr:uid="{B7C9E4CB-5FFA-4DE0-9254-4DF11F36A8D5}"/>
    <cellStyle name="Normal 11 3 2 24" xfId="3509" xr:uid="{959A33D9-49B4-448E-B52C-CE69A87AFCF4}"/>
    <cellStyle name="Normal 11 3 2 25" xfId="3510" xr:uid="{107410FE-8073-4852-8DE7-7667C163B131}"/>
    <cellStyle name="Normal 11 3 2 26" xfId="3511" xr:uid="{FDE4FCB9-39B8-4201-8E7F-04ECE596B441}"/>
    <cellStyle name="Normal 11 3 2 27" xfId="3512" xr:uid="{55D27CCA-0748-4B26-8F69-F3F061B35100}"/>
    <cellStyle name="Normal 11 3 2 28" xfId="3513" xr:uid="{FBBB4160-66ED-4346-8EB9-9E4F41377896}"/>
    <cellStyle name="Normal 11 3 2 29" xfId="3514" xr:uid="{3B168808-7CB2-4573-B626-B1161D218F34}"/>
    <cellStyle name="Normal 11 3 2 3" xfId="3515" xr:uid="{259F19F6-5635-4720-A1A1-25F04195DC13}"/>
    <cellStyle name="Normal 11 3 2 30" xfId="3516" xr:uid="{38A0CC9B-74F3-4746-888A-BD190A362743}"/>
    <cellStyle name="Normal 11 3 2 31" xfId="3517" xr:uid="{D57C8C8F-A758-4E4D-BDA6-45BE6457C94A}"/>
    <cellStyle name="Normal 11 3 2 32" xfId="3518" xr:uid="{B11670EA-E6A0-4A92-B505-2506830B4F18}"/>
    <cellStyle name="Normal 11 3 2 33" xfId="3519" xr:uid="{D8C90DA9-101B-4573-BB81-0F9F0B254AD7}"/>
    <cellStyle name="Normal 11 3 2 34" xfId="3520" xr:uid="{EAA9A98A-5266-4C02-A554-2D9C30A5F9C6}"/>
    <cellStyle name="Normal 11 3 2 35" xfId="3521" xr:uid="{4C6F9156-D945-4EF2-98D1-C5B307730E10}"/>
    <cellStyle name="Normal 11 3 2 36" xfId="3522" xr:uid="{FDCDF209-460C-4799-B35B-B3DD827FB01C}"/>
    <cellStyle name="Normal 11 3 2 37" xfId="3523" xr:uid="{D9655FED-96E4-4F12-8F53-12BCD5E8F260}"/>
    <cellStyle name="Normal 11 3 2 38" xfId="3524" xr:uid="{668176AB-982A-41C3-810E-137A78B0A605}"/>
    <cellStyle name="Normal 11 3 2 39" xfId="3525" xr:uid="{AE7B0AB1-BBA7-43E9-93A2-00CDFAD4D20C}"/>
    <cellStyle name="Normal 11 3 2 4" xfId="3526" xr:uid="{2BE73C23-6972-476A-AF35-4C6FCED031E0}"/>
    <cellStyle name="Normal 11 3 2 40" xfId="3527" xr:uid="{2A302737-D91F-4F9A-85A6-045292C45A91}"/>
    <cellStyle name="Normal 11 3 2 5" xfId="3528" xr:uid="{09E8AD6C-F315-4B6C-8E15-438765EED64F}"/>
    <cellStyle name="Normal 11 3 2 6" xfId="3529" xr:uid="{0585D1D7-38CD-4662-A567-13250D651EE4}"/>
    <cellStyle name="Normal 11 3 2 7" xfId="3530" xr:uid="{214FB731-798A-427C-9EA6-0D88526FCE91}"/>
    <cellStyle name="Normal 11 3 2 8" xfId="3531" xr:uid="{EDBC5F1F-EAB5-44ED-AF93-7FC194571DB1}"/>
    <cellStyle name="Normal 11 3 2 9" xfId="3532" xr:uid="{185E0DC2-DEC8-4D8F-8FF5-2775875AD775}"/>
    <cellStyle name="Normal 11 3 20" xfId="3533" xr:uid="{28402A2B-29DD-42B4-828B-15065FAB8EFF}"/>
    <cellStyle name="Normal 11 3 21" xfId="3534" xr:uid="{9C3C0BC8-783A-4A9A-8647-FE1D854A308E}"/>
    <cellStyle name="Normal 11 3 22" xfId="3535" xr:uid="{85F07101-CE7E-4E2C-BEEB-5859BE78B038}"/>
    <cellStyle name="Normal 11 3 23" xfId="3536" xr:uid="{0CEDFDF6-203F-4BF2-91DC-E894396B0D40}"/>
    <cellStyle name="Normal 11 3 24" xfId="3537" xr:uid="{282FC7CD-4763-4EAD-8BDC-3D83EA67DBAD}"/>
    <cellStyle name="Normal 11 3 25" xfId="3538" xr:uid="{69DB80BA-6FF4-4382-8240-84B4B8B336F0}"/>
    <cellStyle name="Normal 11 3 26" xfId="3539" xr:uid="{64FD3D41-468F-4E8A-A0B5-81282C7AE1B7}"/>
    <cellStyle name="Normal 11 3 27" xfId="3540" xr:uid="{716F0340-6A67-4240-9BDA-3F2C9D392A1F}"/>
    <cellStyle name="Normal 11 3 28" xfId="3541" xr:uid="{8EC9BCA9-6C5B-4E3D-933D-366F8BA7CB7C}"/>
    <cellStyle name="Normal 11 3 29" xfId="3542" xr:uid="{DAE6ECAA-D7A0-4959-91A9-DA7C675E7305}"/>
    <cellStyle name="Normal 11 3 3" xfId="3543" xr:uid="{C3A1D058-24B1-42FF-8C1E-D0D1CBCE0DE2}"/>
    <cellStyle name="Normal 11 3 3 10" xfId="3544" xr:uid="{E64DDD21-39AD-42BC-A5CD-2A7043A2A111}"/>
    <cellStyle name="Normal 11 3 3 11" xfId="3545" xr:uid="{EDE70486-38AB-463D-AA2E-06F5B0116510}"/>
    <cellStyle name="Normal 11 3 3 12" xfId="3546" xr:uid="{AC064AAA-8452-4897-A1A0-E67E8E4B04C5}"/>
    <cellStyle name="Normal 11 3 3 13" xfId="3547" xr:uid="{31D2AD62-D994-4D1A-8030-B93184170B46}"/>
    <cellStyle name="Normal 11 3 3 14" xfId="3548" xr:uid="{D5EBD7CC-A0BA-477D-A90F-CE1F240A33A0}"/>
    <cellStyle name="Normal 11 3 3 15" xfId="3549" xr:uid="{8521E131-9126-47D4-970C-D8686FFE47FA}"/>
    <cellStyle name="Normal 11 3 3 16" xfId="3550" xr:uid="{9A0AC530-A0F9-4695-822A-6D80E124CD7D}"/>
    <cellStyle name="Normal 11 3 3 17" xfId="3551" xr:uid="{02F722E7-D73D-4A74-90B2-4C81B33438E1}"/>
    <cellStyle name="Normal 11 3 3 18" xfId="3552" xr:uid="{71D054F3-2B1E-41D7-82B2-845593EACD81}"/>
    <cellStyle name="Normal 11 3 3 19" xfId="3553" xr:uid="{B907EFE1-AA0F-4BCC-A51D-891C1338910E}"/>
    <cellStyle name="Normal 11 3 3 2" xfId="3554" xr:uid="{768CBA8E-5D93-4816-81B3-7BDA7766033E}"/>
    <cellStyle name="Normal 11 3 3 2 10" xfId="3555" xr:uid="{0791C665-07F0-4ED3-9446-0035CDEFF817}"/>
    <cellStyle name="Normal 11 3 3 2 11" xfId="3556" xr:uid="{1217BC45-E6DD-41A0-8299-543203614500}"/>
    <cellStyle name="Normal 11 3 3 2 12" xfId="3557" xr:uid="{10808176-EAC0-4BFE-BDB7-AB3577318F63}"/>
    <cellStyle name="Normal 11 3 3 2 13" xfId="3558" xr:uid="{B0980348-204D-4395-865C-80124C14254E}"/>
    <cellStyle name="Normal 11 3 3 2 14" xfId="3559" xr:uid="{48C114C2-FA05-4EDD-9AF8-F8D3B0BA012B}"/>
    <cellStyle name="Normal 11 3 3 2 15" xfId="3560" xr:uid="{17D7709B-865A-4A03-BF39-59C7A82B0AD8}"/>
    <cellStyle name="Normal 11 3 3 2 16" xfId="3561" xr:uid="{F425C813-576F-412E-80B4-DEB45F89DD74}"/>
    <cellStyle name="Normal 11 3 3 2 17" xfId="3562" xr:uid="{DC3F3A8A-4B36-4023-A030-38514BF70527}"/>
    <cellStyle name="Normal 11 3 3 2 18" xfId="3563" xr:uid="{BE8ACB41-321B-48AE-847C-68E5AE2A9743}"/>
    <cellStyle name="Normal 11 3 3 2 19" xfId="3564" xr:uid="{49DA0FCE-D879-4A2C-A3EB-177F8292434B}"/>
    <cellStyle name="Normal 11 3 3 2 2" xfId="3565" xr:uid="{176EEA12-C0A5-4537-9E04-2FC1752C575D}"/>
    <cellStyle name="Normal 11 3 3 2 20" xfId="3566" xr:uid="{6BC65EA1-AAFC-4C7B-9393-B80767C819AB}"/>
    <cellStyle name="Normal 11 3 3 2 21" xfId="3567" xr:uid="{00722241-74CF-4D38-8E89-6D581CC91BD6}"/>
    <cellStyle name="Normal 11 3 3 2 22" xfId="3568" xr:uid="{86256E71-DC44-4509-AD6E-5D40631EFD7D}"/>
    <cellStyle name="Normal 11 3 3 2 23" xfId="3569" xr:uid="{6A5B7117-C119-4F2A-824A-87F12F35C2F9}"/>
    <cellStyle name="Normal 11 3 3 2 24" xfId="3570" xr:uid="{0BA4EB44-A1F9-4811-8593-6E9EE69D9999}"/>
    <cellStyle name="Normal 11 3 3 2 25" xfId="3571" xr:uid="{637EF194-F429-4131-8B38-6E20A067D6AB}"/>
    <cellStyle name="Normal 11 3 3 2 26" xfId="3572" xr:uid="{6C93FB0E-DA28-4BC9-BBEF-3DB1BB048FBC}"/>
    <cellStyle name="Normal 11 3 3 2 27" xfId="3573" xr:uid="{6BE6E3DA-7B0C-40DF-8E54-B6A08AFCF8F6}"/>
    <cellStyle name="Normal 11 3 3 2 28" xfId="3574" xr:uid="{670D3550-C25F-4619-A079-B65BF92C86D7}"/>
    <cellStyle name="Normal 11 3 3 2 29" xfId="3575" xr:uid="{7A80827A-6350-4A28-83DA-0400B7EBEDDE}"/>
    <cellStyle name="Normal 11 3 3 2 3" xfId="3576" xr:uid="{EF076820-EEC8-443A-9BC4-CFC454B9960D}"/>
    <cellStyle name="Normal 11 3 3 2 30" xfId="3577" xr:uid="{4C612F80-B811-473D-96D5-E6FBE1FAC8DE}"/>
    <cellStyle name="Normal 11 3 3 2 31" xfId="3578" xr:uid="{3755AC97-3B56-40F6-B0E2-45FF974817E6}"/>
    <cellStyle name="Normal 11 3 3 2 32" xfId="3579" xr:uid="{94C09030-E822-4D33-A42C-FA5D812A6A8A}"/>
    <cellStyle name="Normal 11 3 3 2 33" xfId="3580" xr:uid="{EAC1F9C3-9699-46D2-AFC0-6DEEE079656B}"/>
    <cellStyle name="Normal 11 3 3 2 34" xfId="3581" xr:uid="{1B29DC2E-FCBD-4317-A88C-DAF39D153023}"/>
    <cellStyle name="Normal 11 3 3 2 35" xfId="3582" xr:uid="{F82525C9-259A-4880-A7C0-C81B6E482380}"/>
    <cellStyle name="Normal 11 3 3 2 36" xfId="3583" xr:uid="{1B4EFA55-F08C-46BB-8F30-DFF0261369BC}"/>
    <cellStyle name="Normal 11 3 3 2 37" xfId="3584" xr:uid="{47D926FC-67E7-4C47-9BD0-9F01113D2DC5}"/>
    <cellStyle name="Normal 11 3 3 2 38" xfId="3585" xr:uid="{0B38DEAA-6E32-4211-9C1A-F4FA3060BD0D}"/>
    <cellStyle name="Normal 11 3 3 2 4" xfId="3586" xr:uid="{F74FDB80-8A49-4640-9421-D70228ADB4AC}"/>
    <cellStyle name="Normal 11 3 3 2 5" xfId="3587" xr:uid="{28588C71-08DA-4D5B-B68C-FA1178D02593}"/>
    <cellStyle name="Normal 11 3 3 2 6" xfId="3588" xr:uid="{427DCD68-C48A-4E25-BE0A-E4F79A81BD29}"/>
    <cellStyle name="Normal 11 3 3 2 7" xfId="3589" xr:uid="{0C2A06D1-BC50-46F7-94B6-1FBA10FF2E03}"/>
    <cellStyle name="Normal 11 3 3 2 8" xfId="3590" xr:uid="{273FB38E-4D82-474E-81BB-6356459F2A5D}"/>
    <cellStyle name="Normal 11 3 3 2 9" xfId="3591" xr:uid="{2C496350-7CFC-40E2-9000-D885C4CDAAE6}"/>
    <cellStyle name="Normal 11 3 3 20" xfId="3592" xr:uid="{566FCD6B-CA10-42A6-8C1E-D471F9898A74}"/>
    <cellStyle name="Normal 11 3 3 21" xfId="3593" xr:uid="{ABE1D52C-899D-4B61-A244-A642D158349D}"/>
    <cellStyle name="Normal 11 3 3 22" xfId="3594" xr:uid="{5D3FD125-9175-46C7-B5E8-E650807E1C07}"/>
    <cellStyle name="Normal 11 3 3 23" xfId="3595" xr:uid="{8E06C5F7-A53B-4CBD-BEBE-4A28FBA6E93F}"/>
    <cellStyle name="Normal 11 3 3 24" xfId="3596" xr:uid="{2E874834-7C2E-468A-BCC5-D36D9C9CB2FD}"/>
    <cellStyle name="Normal 11 3 3 25" xfId="3597" xr:uid="{FAC97F01-949F-4D0A-A2DD-E54116D9FA3A}"/>
    <cellStyle name="Normal 11 3 3 26" xfId="3598" xr:uid="{9964F6AB-82E7-4AF6-83F5-84BF3B993FFD}"/>
    <cellStyle name="Normal 11 3 3 27" xfId="3599" xr:uid="{3AB236C0-5B0F-4F01-AC20-514CF563E6E6}"/>
    <cellStyle name="Normal 11 3 3 28" xfId="3600" xr:uid="{6FAEA6B0-CDFF-4E3D-95ED-0816511D2BE1}"/>
    <cellStyle name="Normal 11 3 3 29" xfId="3601" xr:uid="{A352F5E9-B89C-4A8F-9726-03B8DE32AF90}"/>
    <cellStyle name="Normal 11 3 3 3" xfId="3602" xr:uid="{FB7C909C-F6EE-4C9B-B52A-BA815CC0DFC8}"/>
    <cellStyle name="Normal 11 3 3 30" xfId="3603" xr:uid="{0B5F6E41-DA66-41C8-B16E-4BB7156D0622}"/>
    <cellStyle name="Normal 11 3 3 31" xfId="3604" xr:uid="{C09150CD-D1BA-47AB-880D-336DE9D7ED0A}"/>
    <cellStyle name="Normal 11 3 3 32" xfId="3605" xr:uid="{F75030C1-ED14-4D35-B02F-F6F42FBE05F8}"/>
    <cellStyle name="Normal 11 3 3 33" xfId="3606" xr:uid="{EACE4A2B-D17C-4597-8BEE-B40F8D46BDE6}"/>
    <cellStyle name="Normal 11 3 3 34" xfId="3607" xr:uid="{64BE70B5-C2F5-44A2-9E83-C7CBD005F33C}"/>
    <cellStyle name="Normal 11 3 3 35" xfId="3608" xr:uid="{57535EF4-82B1-4070-98C8-3553716008EB}"/>
    <cellStyle name="Normal 11 3 3 36" xfId="3609" xr:uid="{15399804-D043-4F03-8D2E-BA9FD85E3743}"/>
    <cellStyle name="Normal 11 3 3 37" xfId="3610" xr:uid="{34735A5C-CB6A-4320-9F31-C7F1D851AFDF}"/>
    <cellStyle name="Normal 11 3 3 38" xfId="3611" xr:uid="{0AE56B38-0BC6-4E21-9578-807A1737BE5E}"/>
    <cellStyle name="Normal 11 3 3 4" xfId="3612" xr:uid="{B59D5DB2-ED3F-4EF4-8B99-1F25036FDEA9}"/>
    <cellStyle name="Normal 11 3 3 5" xfId="3613" xr:uid="{BAE948F5-BB84-4223-B56E-BE9B674A9947}"/>
    <cellStyle name="Normal 11 3 3 6" xfId="3614" xr:uid="{44F6EAA7-FC3F-4696-8E63-01B80A54C824}"/>
    <cellStyle name="Normal 11 3 3 7" xfId="3615" xr:uid="{284F8D03-6F23-4DAC-94B5-00DDAE923C9D}"/>
    <cellStyle name="Normal 11 3 3 8" xfId="3616" xr:uid="{C30B9388-7479-47A6-8930-A7346AB1573D}"/>
    <cellStyle name="Normal 11 3 3 9" xfId="3617" xr:uid="{B381104D-9B5C-4B5F-91EF-00ADA4F3B632}"/>
    <cellStyle name="Normal 11 3 30" xfId="3618" xr:uid="{4EBDF6C5-5F39-4669-84B2-02FC54C8E911}"/>
    <cellStyle name="Normal 11 3 31" xfId="3619" xr:uid="{76D28F15-D263-4EF3-BC92-8ED61F4B2B8B}"/>
    <cellStyle name="Normal 11 3 32" xfId="3620" xr:uid="{BE4B9514-1F8A-4891-B72F-B947EC48FE25}"/>
    <cellStyle name="Normal 11 3 33" xfId="3621" xr:uid="{69574964-7EF1-4024-BA5E-59FF6AB007C4}"/>
    <cellStyle name="Normal 11 3 34" xfId="3622" xr:uid="{F118622F-2E34-4B29-B750-334695A58A60}"/>
    <cellStyle name="Normal 11 3 35" xfId="3623" xr:uid="{598AC0AA-5F42-4FC0-A7F3-13546097446D}"/>
    <cellStyle name="Normal 11 3 36" xfId="3624" xr:uid="{7A772C42-639A-4004-997F-7A81B5045457}"/>
    <cellStyle name="Normal 11 3 37" xfId="3625" xr:uid="{EB3443DA-7466-454F-A136-8568526F184F}"/>
    <cellStyle name="Normal 11 3 38" xfId="3626" xr:uid="{AD570ECC-9FC3-4AB6-8BB1-65118C34E9B5}"/>
    <cellStyle name="Normal 11 3 39" xfId="3627" xr:uid="{884790D7-8527-478B-BFA2-7209167B5983}"/>
    <cellStyle name="Normal 11 3 4" xfId="3628" xr:uid="{B02D9FA2-29A9-493D-B67B-9A57B2718632}"/>
    <cellStyle name="Normal 11 3 40" xfId="3629" xr:uid="{F0EE5E50-AB57-41C3-B151-41ECC3FD617B}"/>
    <cellStyle name="Normal 11 3 5" xfId="3630" xr:uid="{39C97DF7-8F1A-427A-B2C7-0DB05C9B87DC}"/>
    <cellStyle name="Normal 11 3 6" xfId="3631" xr:uid="{A2706B79-3EAC-44D0-AA49-EF0F72E1382A}"/>
    <cellStyle name="Normal 11 3 7" xfId="3632" xr:uid="{A6FC6DA4-5E3B-4D63-8D9B-BAED857BA957}"/>
    <cellStyle name="Normal 11 3 8" xfId="3633" xr:uid="{4B89C597-C55B-48C6-B872-58AFF9B3DBB2}"/>
    <cellStyle name="Normal 11 3 9" xfId="3634" xr:uid="{36F5D0FE-7123-4F89-A55A-E0231BB18F71}"/>
    <cellStyle name="Normal 11 30" xfId="3635" xr:uid="{6D479DDA-7F51-4126-A129-F5CF3C5CFFBF}"/>
    <cellStyle name="Normal 11 31" xfId="3636" xr:uid="{936C478B-2847-4431-927D-9EC9CE551475}"/>
    <cellStyle name="Normal 11 32" xfId="3637" xr:uid="{89E7C6F7-8CCF-42ED-A1C6-10D2CC1CC360}"/>
    <cellStyle name="Normal 11 33" xfId="3638" xr:uid="{661A7F4A-1613-446E-BB40-EE03CC1ECAD9}"/>
    <cellStyle name="Normal 11 34" xfId="3639" xr:uid="{AF3D05F5-546B-4697-94ED-E55F76C4DAD2}"/>
    <cellStyle name="Normal 11 35" xfId="3640" xr:uid="{9DCD0B4B-577B-4616-9218-29459F8B3A60}"/>
    <cellStyle name="Normal 11 36" xfId="3641" xr:uid="{ECCBE589-4D37-41EE-9959-6EF017A8AEE8}"/>
    <cellStyle name="Normal 11 37" xfId="3642" xr:uid="{50C6AFE3-8B1E-48CE-ADA0-296EA22FE7B2}"/>
    <cellStyle name="Normal 11 38" xfId="3643" xr:uid="{29902CA8-B7FC-45D8-A189-F879A1C5B933}"/>
    <cellStyle name="Normal 11 39" xfId="3644" xr:uid="{24006309-E981-47A5-92A3-08604FF4841D}"/>
    <cellStyle name="Normal 11 4" xfId="3645" xr:uid="{80EBCADB-2E40-494C-B400-3142776F4F1B}"/>
    <cellStyle name="Normal 11 40" xfId="3646" xr:uid="{DD21B965-EBDB-46A2-A3B2-E8D76936947F}"/>
    <cellStyle name="Normal 11 41" xfId="3647" xr:uid="{8D2A1BEF-9C4D-449D-B0FC-3CF0BB65AEEA}"/>
    <cellStyle name="Normal 11 42" xfId="3648" xr:uid="{BC40DCDB-BB3B-4721-AF08-858785B1D82A}"/>
    <cellStyle name="Normal 11 43" xfId="3649" xr:uid="{9A0A5399-0079-4355-9E18-0B8A9104097A}"/>
    <cellStyle name="Normal 11 44" xfId="3650" xr:uid="{1F82BED1-F3ED-4248-8315-49A47884F7AC}"/>
    <cellStyle name="Normal 11 45" xfId="3651" xr:uid="{B573A814-20BE-4DD7-8202-06A99A975F83}"/>
    <cellStyle name="Normal 11 46" xfId="3652" xr:uid="{143C9FF9-7805-49CA-872C-44522F1BA0DC}"/>
    <cellStyle name="Normal 11 47" xfId="3653" xr:uid="{5C2D9294-83BA-4D36-AE45-4057498A775E}"/>
    <cellStyle name="Normal 11 48" xfId="3654" xr:uid="{423B7B61-A21F-4B71-B0BB-68C609433B90}"/>
    <cellStyle name="Normal 11 49" xfId="3655" xr:uid="{29EC5569-1241-4DF3-A7EC-5C16BD6B73D2}"/>
    <cellStyle name="Normal 11 5" xfId="3656" xr:uid="{6F64B061-9410-477D-AF95-8E313B2C71A0}"/>
    <cellStyle name="Normal 11 50" xfId="3657" xr:uid="{CB778272-B48F-4B23-AACC-B10A9BED910E}"/>
    <cellStyle name="Normal 11 51" xfId="3658" xr:uid="{2FE728A3-FF08-4406-9F75-DC7B313F819C}"/>
    <cellStyle name="Normal 11 52" xfId="3659" xr:uid="{A1588FB9-D8C5-46D7-9CC8-6A9DCBF1948D}"/>
    <cellStyle name="Normal 11 53" xfId="3660" xr:uid="{AC78CA1B-043B-442D-B468-DF018B093F75}"/>
    <cellStyle name="Normal 11 6" xfId="3661" xr:uid="{5D722937-DE33-4E53-A874-89A7AE19E0F0}"/>
    <cellStyle name="Normal 11 7" xfId="3662" xr:uid="{BEE27EFC-350C-4576-8303-CEF9A38B79F6}"/>
    <cellStyle name="Normal 11 8" xfId="3663" xr:uid="{71BC182E-8E3E-456C-B8F1-F2C4A42BBA0D}"/>
    <cellStyle name="Normal 11 9" xfId="3664" xr:uid="{30DD5A43-AFF4-4C6B-B2B0-4F389C545AAD}"/>
    <cellStyle name="Normal 12" xfId="3665" xr:uid="{CEC89A78-9ACF-47CC-9225-88638819FEA7}"/>
    <cellStyle name="Normal 12 10" xfId="3666" xr:uid="{0CDAAFFD-EE56-4F02-A92E-948DE8C076DB}"/>
    <cellStyle name="Normal 12 11" xfId="3667" xr:uid="{E8885016-673C-4291-8B3F-9ED19C290E8B}"/>
    <cellStyle name="Normal 12 12" xfId="3668" xr:uid="{6A3F06E6-86A9-4159-B192-FCF5898385C3}"/>
    <cellStyle name="Normal 12 13" xfId="3669" xr:uid="{4B18B67B-42E9-4ACF-858E-2061476B7EFA}"/>
    <cellStyle name="Normal 12 14" xfId="3670" xr:uid="{E187E759-0D45-4227-B9C0-E046CD739401}"/>
    <cellStyle name="Normal 12 15" xfId="3671" xr:uid="{1AE7F726-577D-478D-82DB-218004B31D6B}"/>
    <cellStyle name="Normal 12 16" xfId="3672" xr:uid="{632EFC28-B00E-437B-8DAA-2D55564B1716}"/>
    <cellStyle name="Normal 12 17" xfId="3673" xr:uid="{BECF2A84-2D50-46CE-A848-A8C8F8536C20}"/>
    <cellStyle name="Normal 12 18" xfId="3674" xr:uid="{C26FF138-9B22-473D-9364-A5034154A4BE}"/>
    <cellStyle name="Normal 12 19" xfId="3675" xr:uid="{B7E0BE24-789E-4126-818D-3E4D8665BA87}"/>
    <cellStyle name="Normal 12 2" xfId="3676" xr:uid="{14E10207-D3F0-47C5-9A2B-F3A9E841CD88}"/>
    <cellStyle name="Normal 12 2 10" xfId="3677" xr:uid="{BA0ECEE5-5E78-43AF-BC68-36BBEE69A8A6}"/>
    <cellStyle name="Normal 12 2 11" xfId="3678" xr:uid="{EF3E247F-1F54-4F52-86B5-93BEE38A4D54}"/>
    <cellStyle name="Normal 12 2 12" xfId="3679" xr:uid="{0C4B8F9F-6494-439F-9C2D-867D2BDFF0CA}"/>
    <cellStyle name="Normal 12 2 13" xfId="3680" xr:uid="{777BD34A-21A1-4A94-A9D7-F0D288DB64C3}"/>
    <cellStyle name="Normal 12 2 14" xfId="3681" xr:uid="{D8C5C38D-9FF9-4FAB-A3B6-E626C308A4D3}"/>
    <cellStyle name="Normal 12 2 15" xfId="3682" xr:uid="{FAF44BC7-5C60-4CD8-B23A-60BDAB03D2E6}"/>
    <cellStyle name="Normal 12 2 16" xfId="3683" xr:uid="{31C0C9F3-95E5-426F-B4C5-6D1F04278C25}"/>
    <cellStyle name="Normal 12 2 17" xfId="3684" xr:uid="{35C6C375-4D4B-47D1-8A2B-7DBE87665FC6}"/>
    <cellStyle name="Normal 12 2 18" xfId="3685" xr:uid="{504CDE8B-922D-4550-A435-2DF2E6B1A73D}"/>
    <cellStyle name="Normal 12 2 19" xfId="3686" xr:uid="{5210E580-6C1F-4C8C-BB56-DBAB08E6152B}"/>
    <cellStyle name="Normal 12 2 2" xfId="3687" xr:uid="{3BE772EB-4E29-46FB-A5EA-502AC1726D84}"/>
    <cellStyle name="Normal 12 2 2 10" xfId="3688" xr:uid="{6EBB4BA8-E29E-4A10-9765-DB72611B93B8}"/>
    <cellStyle name="Normal 12 2 2 11" xfId="3689" xr:uid="{A1DFDE9B-16D2-4855-8C8D-73FBBF1ACCC1}"/>
    <cellStyle name="Normal 12 2 2 12" xfId="3690" xr:uid="{221FBB4E-CCF1-45E6-A7E6-8C960561C052}"/>
    <cellStyle name="Normal 12 2 2 13" xfId="3691" xr:uid="{962B024D-F6DE-43D4-BE8E-927EE7E485A3}"/>
    <cellStyle name="Normal 12 2 2 14" xfId="3692" xr:uid="{CC5C514B-9EE0-41AB-940E-984EE3615887}"/>
    <cellStyle name="Normal 12 2 2 15" xfId="3693" xr:uid="{FD06D423-3F68-4E96-BB75-D32327B5656E}"/>
    <cellStyle name="Normal 12 2 2 16" xfId="3694" xr:uid="{664C9282-3FA1-4DF0-A5B6-D93BC1E2AC65}"/>
    <cellStyle name="Normal 12 2 2 17" xfId="3695" xr:uid="{85420307-920D-4BED-83A2-643790710931}"/>
    <cellStyle name="Normal 12 2 2 18" xfId="3696" xr:uid="{4BA4D9C9-F062-46D3-B5FE-06824B5FCFCD}"/>
    <cellStyle name="Normal 12 2 2 19" xfId="3697" xr:uid="{BB9146C0-E549-4D77-9327-6E7DF4D4559D}"/>
    <cellStyle name="Normal 12 2 2 2" xfId="3698" xr:uid="{E8932DA9-667C-447D-88F9-EC90BCE3185E}"/>
    <cellStyle name="Normal 12 2 2 2 10" xfId="3699" xr:uid="{857666FD-6373-4C50-B203-0E2226A1F145}"/>
    <cellStyle name="Normal 12 2 2 2 11" xfId="3700" xr:uid="{0C77EF08-F98B-4A6D-94B7-620775BFB20E}"/>
    <cellStyle name="Normal 12 2 2 2 12" xfId="3701" xr:uid="{7DA56402-D156-41C8-983E-362671AF49B9}"/>
    <cellStyle name="Normal 12 2 2 2 13" xfId="3702" xr:uid="{53FFAE16-D2EA-4E34-B1FA-DD0D73CA345E}"/>
    <cellStyle name="Normal 12 2 2 2 14" xfId="3703" xr:uid="{844CB631-B387-42A7-AD7B-A19EBEDBF0E4}"/>
    <cellStyle name="Normal 12 2 2 2 15" xfId="3704" xr:uid="{BB33D26B-4836-466B-8085-879E5DF7EC95}"/>
    <cellStyle name="Normal 12 2 2 2 16" xfId="3705" xr:uid="{C4B90DBD-3040-470F-A2BD-C084C5EEAAC2}"/>
    <cellStyle name="Normal 12 2 2 2 17" xfId="3706" xr:uid="{348B38EE-EBB0-4359-BF73-D58A616830DA}"/>
    <cellStyle name="Normal 12 2 2 2 18" xfId="3707" xr:uid="{A28C8F94-926F-44A2-BD3E-C0D5A4481742}"/>
    <cellStyle name="Normal 12 2 2 2 19" xfId="3708" xr:uid="{BC18EE5C-1E86-4B40-B760-99C595EB1688}"/>
    <cellStyle name="Normal 12 2 2 2 2" xfId="3709" xr:uid="{F4922CC3-577B-4A7E-AF90-0914841809D3}"/>
    <cellStyle name="Normal 12 2 2 2 2 10" xfId="3710" xr:uid="{C0BE5A67-910D-44EE-8E22-442D70DD90AD}"/>
    <cellStyle name="Normal 12 2 2 2 2 11" xfId="3711" xr:uid="{1C1BB1E2-1172-4384-8CB6-825E7B56AE26}"/>
    <cellStyle name="Normal 12 2 2 2 2 12" xfId="3712" xr:uid="{C4E791C1-01D6-4F56-9F6F-C0BC5107DBF1}"/>
    <cellStyle name="Normal 12 2 2 2 2 13" xfId="3713" xr:uid="{9B880344-E993-4A52-9AA7-0A7CDF9585EF}"/>
    <cellStyle name="Normal 12 2 2 2 2 14" xfId="3714" xr:uid="{4DFB307D-C0F5-41B1-9DEC-AF9FD77EF3DD}"/>
    <cellStyle name="Normal 12 2 2 2 2 15" xfId="3715" xr:uid="{14B02E6F-F842-4F51-BEE5-E363DAE1EE39}"/>
    <cellStyle name="Normal 12 2 2 2 2 16" xfId="3716" xr:uid="{9646E363-8310-43A0-B38A-4603275D2BDB}"/>
    <cellStyle name="Normal 12 2 2 2 2 17" xfId="3717" xr:uid="{8D568FC6-C031-4537-8545-81AEF8BEA54F}"/>
    <cellStyle name="Normal 12 2 2 2 2 18" xfId="3718" xr:uid="{68D7DF0E-EE4F-40A9-8F74-28757B6E057D}"/>
    <cellStyle name="Normal 12 2 2 2 2 19" xfId="3719" xr:uid="{CD5A159C-7504-4AEE-B869-D189F746474B}"/>
    <cellStyle name="Normal 12 2 2 2 2 2" xfId="3720" xr:uid="{0F507FCD-25AB-488B-B1CA-412EB235EDBF}"/>
    <cellStyle name="Normal 12 2 2 2 2 20" xfId="3721" xr:uid="{ED6D77D0-07FC-4226-8D6F-C723A3FEDA68}"/>
    <cellStyle name="Normal 12 2 2 2 2 21" xfId="3722" xr:uid="{C8C62942-2DF5-4A40-9BA2-6ED9A951AD3E}"/>
    <cellStyle name="Normal 12 2 2 2 2 22" xfId="3723" xr:uid="{CA9A4986-34EB-4E23-AF0D-E6652E75CE2F}"/>
    <cellStyle name="Normal 12 2 2 2 2 23" xfId="3724" xr:uid="{D35073FF-5605-49C7-8D66-798A8000822A}"/>
    <cellStyle name="Normal 12 2 2 2 2 24" xfId="3725" xr:uid="{25D75633-6B99-4F63-9A82-00D7A5039138}"/>
    <cellStyle name="Normal 12 2 2 2 2 25" xfId="3726" xr:uid="{0FCBFCF1-A415-4FFB-A342-D12D60555476}"/>
    <cellStyle name="Normal 12 2 2 2 2 26" xfId="3727" xr:uid="{776BCA20-A3E2-4329-93DA-6EE5A51CCF8F}"/>
    <cellStyle name="Normal 12 2 2 2 2 27" xfId="3728" xr:uid="{B05ABC40-52B9-4D8E-8498-254CA23AED7A}"/>
    <cellStyle name="Normal 12 2 2 2 2 28" xfId="3729" xr:uid="{E8007D9A-FB00-4C97-AE2F-C191236A6105}"/>
    <cellStyle name="Normal 12 2 2 2 2 29" xfId="3730" xr:uid="{DFD8BDDB-69C6-4B19-B1FC-100BE40087DB}"/>
    <cellStyle name="Normal 12 2 2 2 2 3" xfId="3731" xr:uid="{8DF12A13-1B7D-45B0-A89D-C41B57C3F081}"/>
    <cellStyle name="Normal 12 2 2 2 2 30" xfId="3732" xr:uid="{E17655DC-C372-4F6E-8B7B-C99F250E2F6B}"/>
    <cellStyle name="Normal 12 2 2 2 2 31" xfId="3733" xr:uid="{AC69ED50-64F7-4854-9602-D1684FB1F08E}"/>
    <cellStyle name="Normal 12 2 2 2 2 32" xfId="3734" xr:uid="{95CD7FD9-F8C4-4644-81AC-D4D41F93FE95}"/>
    <cellStyle name="Normal 12 2 2 2 2 33" xfId="3735" xr:uid="{552AE31C-4EC0-4F37-89EC-7B0341562185}"/>
    <cellStyle name="Normal 12 2 2 2 2 34" xfId="3736" xr:uid="{CCADF954-B256-41DE-84A3-C76B18CC7B74}"/>
    <cellStyle name="Normal 12 2 2 2 2 35" xfId="3737" xr:uid="{AFC10291-BF4E-4BB1-813D-E546A3866F44}"/>
    <cellStyle name="Normal 12 2 2 2 2 36" xfId="3738" xr:uid="{9CCFF6D5-2150-4B32-8571-7A3DACCF95D1}"/>
    <cellStyle name="Normal 12 2 2 2 2 37" xfId="3739" xr:uid="{7358D38A-65B5-45E7-87DF-AF6C88A9DD25}"/>
    <cellStyle name="Normal 12 2 2 2 2 38" xfId="3740" xr:uid="{6D9A7058-26DB-4C84-AAA5-178903C2F45E}"/>
    <cellStyle name="Normal 12 2 2 2 2 4" xfId="3741" xr:uid="{2CAB934F-1678-4C67-A704-ECC5CF1906C2}"/>
    <cellStyle name="Normal 12 2 2 2 2 5" xfId="3742" xr:uid="{5DCC4F76-F283-4225-B422-AD778B6C5CA4}"/>
    <cellStyle name="Normal 12 2 2 2 2 6" xfId="3743" xr:uid="{21ECBAF7-64DB-49ED-8BA5-63F5D262E5DA}"/>
    <cellStyle name="Normal 12 2 2 2 2 7" xfId="3744" xr:uid="{4089F8C5-BB91-4A42-BDAB-CC7E0CF1A35C}"/>
    <cellStyle name="Normal 12 2 2 2 2 8" xfId="3745" xr:uid="{666B1986-6E29-4432-9542-5661A0788DC9}"/>
    <cellStyle name="Normal 12 2 2 2 2 9" xfId="3746" xr:uid="{1DBB45D2-588F-4129-B305-7E1DAC8E205F}"/>
    <cellStyle name="Normal 12 2 2 2 20" xfId="3747" xr:uid="{40101441-0942-403C-944E-46438EB0B3C6}"/>
    <cellStyle name="Normal 12 2 2 2 21" xfId="3748" xr:uid="{2E424845-4A49-40E5-8723-137AD94AC239}"/>
    <cellStyle name="Normal 12 2 2 2 22" xfId="3749" xr:uid="{F13C47AC-463C-4B5D-BF42-7D6CFE371A34}"/>
    <cellStyle name="Normal 12 2 2 2 23" xfId="3750" xr:uid="{6A07CC25-1E6E-468C-91CF-89CB9053CBA5}"/>
    <cellStyle name="Normal 12 2 2 2 24" xfId="3751" xr:uid="{8E69D4BC-3AE8-40C0-AB5F-6D8B43C00FC1}"/>
    <cellStyle name="Normal 12 2 2 2 25" xfId="3752" xr:uid="{D6AC17B4-D7E1-430E-B407-8D23F77E9C01}"/>
    <cellStyle name="Normal 12 2 2 2 26" xfId="3753" xr:uid="{A4DB80AF-0BB0-46FA-BAEF-32997962643D}"/>
    <cellStyle name="Normal 12 2 2 2 27" xfId="3754" xr:uid="{61A3F58D-2638-46A9-B63D-D696F8996F80}"/>
    <cellStyle name="Normal 12 2 2 2 28" xfId="3755" xr:uid="{763C9741-9D04-475C-BAAC-4D0414F6FF87}"/>
    <cellStyle name="Normal 12 2 2 2 29" xfId="3756" xr:uid="{C74ED816-705B-42EA-ABCA-6FD6F411B67F}"/>
    <cellStyle name="Normal 12 2 2 2 3" xfId="3757" xr:uid="{196D3947-4877-44F5-924D-2EC87DBC41F6}"/>
    <cellStyle name="Normal 12 2 2 2 30" xfId="3758" xr:uid="{CB040682-D005-487B-AD08-B0CB82C105A7}"/>
    <cellStyle name="Normal 12 2 2 2 31" xfId="3759" xr:uid="{168C449E-D704-4895-BD8A-2306848CEA31}"/>
    <cellStyle name="Normal 12 2 2 2 32" xfId="3760" xr:uid="{265F644F-AAF4-48CE-8017-C3120B85B79C}"/>
    <cellStyle name="Normal 12 2 2 2 33" xfId="3761" xr:uid="{8624C836-87CD-4E62-A65D-61D8FA845649}"/>
    <cellStyle name="Normal 12 2 2 2 34" xfId="3762" xr:uid="{17E0F4AA-2D46-49C2-9C71-28BCA60614A0}"/>
    <cellStyle name="Normal 12 2 2 2 35" xfId="3763" xr:uid="{B5EFDFF7-5804-44F8-9724-A37927FDB6DF}"/>
    <cellStyle name="Normal 12 2 2 2 36" xfId="3764" xr:uid="{79AB3A4F-A0D7-4889-B61C-CB64A5ECBA25}"/>
    <cellStyle name="Normal 12 2 2 2 37" xfId="3765" xr:uid="{85F91049-C165-4356-A5C0-430F6E3301B3}"/>
    <cellStyle name="Normal 12 2 2 2 38" xfId="3766" xr:uid="{A69D7749-D402-4C7E-9F7A-DAE81BC441CB}"/>
    <cellStyle name="Normal 12 2 2 2 4" xfId="3767" xr:uid="{E77920BC-2A16-40E6-90F4-3AE9F07D54D2}"/>
    <cellStyle name="Normal 12 2 2 2 5" xfId="3768" xr:uid="{409DA478-30D4-4F85-A206-E11E4FEDFBD7}"/>
    <cellStyle name="Normal 12 2 2 2 6" xfId="3769" xr:uid="{1C891CA9-011C-496C-82EB-6537B876F8B7}"/>
    <cellStyle name="Normal 12 2 2 2 7" xfId="3770" xr:uid="{C51E25A8-BBD2-4B60-852B-185A14526737}"/>
    <cellStyle name="Normal 12 2 2 2 8" xfId="3771" xr:uid="{2A4C8D43-7F2F-4039-AA63-28F87BE4FA04}"/>
    <cellStyle name="Normal 12 2 2 2 9" xfId="3772" xr:uid="{6A732065-DB85-4FDF-B939-DB7DCE3296CC}"/>
    <cellStyle name="Normal 12 2 2 20" xfId="3773" xr:uid="{92B56261-DAEE-4CFF-9690-232E57774122}"/>
    <cellStyle name="Normal 12 2 2 21" xfId="3774" xr:uid="{FABD7E7E-DF6E-41B2-B3F9-2DB0FF4867FB}"/>
    <cellStyle name="Normal 12 2 2 22" xfId="3775" xr:uid="{A50514DA-1CB1-4695-8BD3-C74FE62E4B20}"/>
    <cellStyle name="Normal 12 2 2 23" xfId="3776" xr:uid="{50FFD272-F53A-4307-8CA0-55A4D97DE7B3}"/>
    <cellStyle name="Normal 12 2 2 24" xfId="3777" xr:uid="{7E533716-609C-4E96-86DF-06E6EEA0715D}"/>
    <cellStyle name="Normal 12 2 2 25" xfId="3778" xr:uid="{802D5110-E405-40AD-A729-322844AFCD90}"/>
    <cellStyle name="Normal 12 2 2 26" xfId="3779" xr:uid="{A5D86C6E-864A-4B17-A80D-304A7B623722}"/>
    <cellStyle name="Normal 12 2 2 27" xfId="3780" xr:uid="{43285C0A-3D13-4993-81AA-5A17921420B3}"/>
    <cellStyle name="Normal 12 2 2 28" xfId="3781" xr:uid="{749E7DFA-3E40-46D7-B3BD-77CCBB1EEBBF}"/>
    <cellStyle name="Normal 12 2 2 29" xfId="3782" xr:uid="{E31FEADF-025C-4CC6-8090-DB0D5F797C12}"/>
    <cellStyle name="Normal 12 2 2 3" xfId="3783" xr:uid="{645F532C-7192-407D-BF4C-C9AC626C49E0}"/>
    <cellStyle name="Normal 12 2 2 30" xfId="3784" xr:uid="{ABCAD0B5-E1C7-483B-8FEC-7C26CCCEBB63}"/>
    <cellStyle name="Normal 12 2 2 31" xfId="3785" xr:uid="{9C8499F8-1097-407C-A4E8-EFF2473934F5}"/>
    <cellStyle name="Normal 12 2 2 32" xfId="3786" xr:uid="{D93AD76A-5C63-4FFE-AF5F-22CE7EFFF24C}"/>
    <cellStyle name="Normal 12 2 2 33" xfId="3787" xr:uid="{96E0281A-42CE-4F58-9BA4-0726F41835D4}"/>
    <cellStyle name="Normal 12 2 2 34" xfId="3788" xr:uid="{78B4D58B-6C66-4223-BF41-A0C362F7EBF2}"/>
    <cellStyle name="Normal 12 2 2 35" xfId="3789" xr:uid="{373CB072-B8D1-4734-8D37-84EC2FDF695F}"/>
    <cellStyle name="Normal 12 2 2 36" xfId="3790" xr:uid="{82CB0ADD-44C9-421F-96DF-32C5E42A293A}"/>
    <cellStyle name="Normal 12 2 2 37" xfId="3791" xr:uid="{B2280569-AA17-4CDA-B802-7DBA28AF6F28}"/>
    <cellStyle name="Normal 12 2 2 38" xfId="3792" xr:uid="{85984D5A-C3D3-40B0-8D80-4E143756962E}"/>
    <cellStyle name="Normal 12 2 2 39" xfId="3793" xr:uid="{F1EFCD9B-57E5-49A9-A963-185DD8D4B6BC}"/>
    <cellStyle name="Normal 12 2 2 4" xfId="3794" xr:uid="{8BE061EA-28D7-4B64-9582-8C0057E9EBD5}"/>
    <cellStyle name="Normal 12 2 2 40" xfId="3795" xr:uid="{65D03424-DD9D-4BA3-87B4-D36E9D7CFC7E}"/>
    <cellStyle name="Normal 12 2 2 5" xfId="3796" xr:uid="{3A2F7F16-5B7F-4536-9A7B-0C211D9F4F88}"/>
    <cellStyle name="Normal 12 2 2 6" xfId="3797" xr:uid="{1F9B7E8B-B245-4D4F-A540-6F153F2B9A64}"/>
    <cellStyle name="Normal 12 2 2 7" xfId="3798" xr:uid="{3B391DFC-B038-41B6-8444-55B104A9378C}"/>
    <cellStyle name="Normal 12 2 2 8" xfId="3799" xr:uid="{DA773DDE-0593-49F4-9805-76416657A460}"/>
    <cellStyle name="Normal 12 2 2 9" xfId="3800" xr:uid="{2DD4C63B-3869-42A9-B360-961CF888B201}"/>
    <cellStyle name="Normal 12 2 20" xfId="3801" xr:uid="{0C46CD28-5EFA-438D-B555-B28DCB776FF1}"/>
    <cellStyle name="Normal 12 2 21" xfId="3802" xr:uid="{9A0C3120-B867-47FB-8971-4B3B34C5DA6D}"/>
    <cellStyle name="Normal 12 2 22" xfId="3803" xr:uid="{D6F63FE3-E073-4588-A2F6-D4125FDA6F23}"/>
    <cellStyle name="Normal 12 2 23" xfId="3804" xr:uid="{F5C36F2F-EF21-4FBB-BD12-70449E730126}"/>
    <cellStyle name="Normal 12 2 24" xfId="3805" xr:uid="{A0CC8F6B-5534-4349-9332-3F64A612906E}"/>
    <cellStyle name="Normal 12 2 25" xfId="3806" xr:uid="{276DF7AC-C8D6-4D94-886B-C0A66424E3B7}"/>
    <cellStyle name="Normal 12 2 26" xfId="3807" xr:uid="{0E1BAB3B-0B3E-45C1-8FE4-BF1B3A2FC25F}"/>
    <cellStyle name="Normal 12 2 27" xfId="3808" xr:uid="{EB056587-9DAB-472C-A11E-8311419B5091}"/>
    <cellStyle name="Normal 12 2 28" xfId="3809" xr:uid="{8ECFCD72-CA87-40CD-BA10-50590E7A8ADB}"/>
    <cellStyle name="Normal 12 2 29" xfId="3810" xr:uid="{3A916D14-9C3A-4C64-B268-2ECA59407B8F}"/>
    <cellStyle name="Normal 12 2 3" xfId="3811" xr:uid="{937498E8-24C6-4007-9BEE-68ABB4F6BBE3}"/>
    <cellStyle name="Normal 12 2 3 10" xfId="3812" xr:uid="{A8701140-2A46-4559-8270-13C0D0EBA692}"/>
    <cellStyle name="Normal 12 2 3 11" xfId="3813" xr:uid="{5498D1BC-73E6-451D-843C-43FB84F07721}"/>
    <cellStyle name="Normal 12 2 3 12" xfId="3814" xr:uid="{95E67DE9-E638-4259-B6F9-F378900DAF2A}"/>
    <cellStyle name="Normal 12 2 3 13" xfId="3815" xr:uid="{7112130A-DEF2-4F52-8FC3-333D005EF11B}"/>
    <cellStyle name="Normal 12 2 3 14" xfId="3816" xr:uid="{64F9AC4B-4D0C-46EE-850D-874E1AE321B8}"/>
    <cellStyle name="Normal 12 2 3 15" xfId="3817" xr:uid="{B1426A17-5939-4403-90E9-39D1B35C7DC3}"/>
    <cellStyle name="Normal 12 2 3 16" xfId="3818" xr:uid="{F7D83AD6-D7DA-49DA-9881-6F54A8603151}"/>
    <cellStyle name="Normal 12 2 3 17" xfId="3819" xr:uid="{58623BAC-2152-4555-8BB3-6888E055A9D8}"/>
    <cellStyle name="Normal 12 2 3 18" xfId="3820" xr:uid="{2890E169-1E48-4D71-95A8-8B6D3905634F}"/>
    <cellStyle name="Normal 12 2 3 19" xfId="3821" xr:uid="{00C78EF8-D18B-42DF-98D2-1B0354E2897F}"/>
    <cellStyle name="Normal 12 2 3 2" xfId="3822" xr:uid="{70A7A897-3917-47DD-A393-091E13D53AE4}"/>
    <cellStyle name="Normal 12 2 3 2 10" xfId="3823" xr:uid="{F0A5613A-1ECB-423B-9F39-BD847099D2CA}"/>
    <cellStyle name="Normal 12 2 3 2 11" xfId="3824" xr:uid="{C447854E-61DA-4703-AD61-6AA57E26506E}"/>
    <cellStyle name="Normal 12 2 3 2 12" xfId="3825" xr:uid="{1C67E01A-AFFA-4D0F-89C3-CAB37C856978}"/>
    <cellStyle name="Normal 12 2 3 2 13" xfId="3826" xr:uid="{1493C914-EC2C-4E72-93BF-FC2E4ED792CA}"/>
    <cellStyle name="Normal 12 2 3 2 14" xfId="3827" xr:uid="{1A06016E-A6F4-4B1B-B6D0-A61A33ECBAA1}"/>
    <cellStyle name="Normal 12 2 3 2 15" xfId="3828" xr:uid="{FF9CAAA4-DA81-430D-B447-00B85C9C3078}"/>
    <cellStyle name="Normal 12 2 3 2 16" xfId="3829" xr:uid="{38619F3E-8A2A-4E4C-BA54-A28924801EE6}"/>
    <cellStyle name="Normal 12 2 3 2 17" xfId="3830" xr:uid="{7B814AD1-3A82-4FDC-B5DC-9024C6F7E73C}"/>
    <cellStyle name="Normal 12 2 3 2 18" xfId="3831" xr:uid="{D415785E-A7D6-4783-BE0B-4BC1257FCA1E}"/>
    <cellStyle name="Normal 12 2 3 2 19" xfId="3832" xr:uid="{198E1938-E4AC-4F03-B79F-91F07E7FBA48}"/>
    <cellStyle name="Normal 12 2 3 2 2" xfId="3833" xr:uid="{55CBFC45-EBDC-49D6-8EAD-A7C576BC442D}"/>
    <cellStyle name="Normal 12 2 3 2 20" xfId="3834" xr:uid="{CD43604E-58DE-4A04-AA52-18B3F7121598}"/>
    <cellStyle name="Normal 12 2 3 2 21" xfId="3835" xr:uid="{7366A973-18FE-4ABD-AF4D-514EC9885F0C}"/>
    <cellStyle name="Normal 12 2 3 2 22" xfId="3836" xr:uid="{03C6F24B-A38D-4607-B38F-B73C9F87CFD4}"/>
    <cellStyle name="Normal 12 2 3 2 23" xfId="3837" xr:uid="{5C14361A-02E1-4BB0-AF29-BB47F3FC786C}"/>
    <cellStyle name="Normal 12 2 3 2 24" xfId="3838" xr:uid="{1922466E-4764-4F5E-81DA-15D2C34E39B5}"/>
    <cellStyle name="Normal 12 2 3 2 25" xfId="3839" xr:uid="{1C836296-2C22-47BB-96D2-611B8C4785C0}"/>
    <cellStyle name="Normal 12 2 3 2 26" xfId="3840" xr:uid="{E3E6A23C-56A3-4650-AE54-CB821FB5779F}"/>
    <cellStyle name="Normal 12 2 3 2 27" xfId="3841" xr:uid="{049BCDB5-3047-4456-B9C5-845359521F1F}"/>
    <cellStyle name="Normal 12 2 3 2 28" xfId="3842" xr:uid="{96859E40-CD89-42CB-BCCF-05ADB8B96D50}"/>
    <cellStyle name="Normal 12 2 3 2 29" xfId="3843" xr:uid="{B38D6E7A-22FA-44BB-A29D-7ADCF637260A}"/>
    <cellStyle name="Normal 12 2 3 2 3" xfId="3844" xr:uid="{9CAF8E49-7BC1-4660-ADD3-3078DB580DA1}"/>
    <cellStyle name="Normal 12 2 3 2 30" xfId="3845" xr:uid="{D4A0D641-AEA4-47BB-AF31-57A698E27757}"/>
    <cellStyle name="Normal 12 2 3 2 31" xfId="3846" xr:uid="{C2F5CBED-38B2-41B9-B825-1195441AF6BE}"/>
    <cellStyle name="Normal 12 2 3 2 32" xfId="3847" xr:uid="{094E0AB9-8612-4303-A474-AD364EEBA631}"/>
    <cellStyle name="Normal 12 2 3 2 33" xfId="3848" xr:uid="{3AC1EB4C-EEA6-4DCF-BB95-9750BDAD3966}"/>
    <cellStyle name="Normal 12 2 3 2 34" xfId="3849" xr:uid="{6F53F491-6B42-4265-92A6-54E6AF5BEE45}"/>
    <cellStyle name="Normal 12 2 3 2 35" xfId="3850" xr:uid="{7255F0C1-006A-41A8-8B70-D1F65B1EC3F8}"/>
    <cellStyle name="Normal 12 2 3 2 36" xfId="3851" xr:uid="{339ECA44-7927-40D3-90B6-BF1C233910F2}"/>
    <cellStyle name="Normal 12 2 3 2 37" xfId="3852" xr:uid="{B426ECBF-98DB-42BE-AA77-386D6B5758E2}"/>
    <cellStyle name="Normal 12 2 3 2 38" xfId="3853" xr:uid="{AB0D015A-C162-447B-BA14-553A1B20B96C}"/>
    <cellStyle name="Normal 12 2 3 2 4" xfId="3854" xr:uid="{6E8A80D5-8E8A-448A-8EA0-9B39F18CA66D}"/>
    <cellStyle name="Normal 12 2 3 2 5" xfId="3855" xr:uid="{8D1A3048-1DB8-4FDC-B7A5-7E27DB8E91F8}"/>
    <cellStyle name="Normal 12 2 3 2 6" xfId="3856" xr:uid="{5A4DD985-0C22-44A4-8E47-9DD0BF32FB32}"/>
    <cellStyle name="Normal 12 2 3 2 7" xfId="3857" xr:uid="{E21F5A65-0E9F-4825-A173-6D5ABBCF272E}"/>
    <cellStyle name="Normal 12 2 3 2 8" xfId="3858" xr:uid="{FE20E7EE-38B0-4825-8CEC-22D85573754F}"/>
    <cellStyle name="Normal 12 2 3 2 9" xfId="3859" xr:uid="{A63B7B67-7448-426E-BD44-828BD866181A}"/>
    <cellStyle name="Normal 12 2 3 20" xfId="3860" xr:uid="{4D2F56A3-1B38-4C2D-B875-97FF42CA527F}"/>
    <cellStyle name="Normal 12 2 3 21" xfId="3861" xr:uid="{0AF95648-BE65-4EAB-8A23-17EA8DAC6130}"/>
    <cellStyle name="Normal 12 2 3 22" xfId="3862" xr:uid="{24A1C532-75BE-438F-BA70-5B4627FC9DE8}"/>
    <cellStyle name="Normal 12 2 3 23" xfId="3863" xr:uid="{AE5FF576-4007-47F6-AEA6-83490A186E70}"/>
    <cellStyle name="Normal 12 2 3 24" xfId="3864" xr:uid="{E482ED72-3F5F-485C-B8EF-DA835BFE8F9B}"/>
    <cellStyle name="Normal 12 2 3 25" xfId="3865" xr:uid="{4D9A65FD-E62E-4191-9FA8-D8AB779240CC}"/>
    <cellStyle name="Normal 12 2 3 26" xfId="3866" xr:uid="{EA498A52-D408-4EEF-B8BF-A8946F876622}"/>
    <cellStyle name="Normal 12 2 3 27" xfId="3867" xr:uid="{DFD514CF-DA0C-46BB-9F23-D24339CD97E2}"/>
    <cellStyle name="Normal 12 2 3 28" xfId="3868" xr:uid="{E55C0332-FEAF-4088-91CC-DA72817C32F1}"/>
    <cellStyle name="Normal 12 2 3 29" xfId="3869" xr:uid="{98B9952D-11EC-4054-82B5-66C9EA694E5E}"/>
    <cellStyle name="Normal 12 2 3 3" xfId="3870" xr:uid="{A0708E46-2BB3-4C2D-AB12-03CBB17A9575}"/>
    <cellStyle name="Normal 12 2 3 30" xfId="3871" xr:uid="{331333D1-C10A-4DB5-B875-5DEE2FEF1CC7}"/>
    <cellStyle name="Normal 12 2 3 31" xfId="3872" xr:uid="{D2E2B24B-51E9-4A21-8D6B-DCF0AC8D6012}"/>
    <cellStyle name="Normal 12 2 3 32" xfId="3873" xr:uid="{973B8F5B-6E0E-434F-A60C-1B38A8DFAD68}"/>
    <cellStyle name="Normal 12 2 3 33" xfId="3874" xr:uid="{7DBB37B7-BE70-4733-B117-8924CC02C5F5}"/>
    <cellStyle name="Normal 12 2 3 34" xfId="3875" xr:uid="{686DE7A8-58BF-41DC-BEC7-1D0666899680}"/>
    <cellStyle name="Normal 12 2 3 35" xfId="3876" xr:uid="{110E26C1-BC56-431E-8A82-BAF1C2BBAAF9}"/>
    <cellStyle name="Normal 12 2 3 36" xfId="3877" xr:uid="{3E02A33E-ABF2-4FB2-8FFB-4A8482EE5E53}"/>
    <cellStyle name="Normal 12 2 3 37" xfId="3878" xr:uid="{D189A84A-8E09-4134-BAB0-D2A7BD84B714}"/>
    <cellStyle name="Normal 12 2 3 38" xfId="3879" xr:uid="{923BB046-839E-4B88-B3C5-BF33CEAB5247}"/>
    <cellStyle name="Normal 12 2 3 4" xfId="3880" xr:uid="{E4232136-06C7-4E71-B58A-B2E3D1CE9FCA}"/>
    <cellStyle name="Normal 12 2 3 5" xfId="3881" xr:uid="{2F5CC694-E8A0-42D2-958B-B0B0BB27AE33}"/>
    <cellStyle name="Normal 12 2 3 6" xfId="3882" xr:uid="{E690CFC0-8858-4366-9E20-BC993A12D393}"/>
    <cellStyle name="Normal 12 2 3 7" xfId="3883" xr:uid="{1A432CC0-4ED2-49A0-8630-D8B626672F5C}"/>
    <cellStyle name="Normal 12 2 3 8" xfId="3884" xr:uid="{2821E205-6DF9-430A-B9B4-118779AED4FB}"/>
    <cellStyle name="Normal 12 2 3 9" xfId="3885" xr:uid="{4F4C0181-0DA3-4145-9696-0C056817E357}"/>
    <cellStyle name="Normal 12 2 30" xfId="3886" xr:uid="{7DC50AF7-3B52-47E8-8CDA-8DA9298A7804}"/>
    <cellStyle name="Normal 12 2 31" xfId="3887" xr:uid="{76F70F36-C4C3-437F-A73E-EC303707C1C6}"/>
    <cellStyle name="Normal 12 2 32" xfId="3888" xr:uid="{74B6D75C-44AE-4D47-82C8-04CE11B3CFD4}"/>
    <cellStyle name="Normal 12 2 33" xfId="3889" xr:uid="{6F3A3CE2-3203-41B6-B545-805CA56B37AE}"/>
    <cellStyle name="Normal 12 2 34" xfId="3890" xr:uid="{0209572D-8170-4A0B-8225-FB38BE8C9905}"/>
    <cellStyle name="Normal 12 2 35" xfId="3891" xr:uid="{35509704-6456-4A8A-986A-73EAB41F8F37}"/>
    <cellStyle name="Normal 12 2 36" xfId="3892" xr:uid="{117601A9-5815-4145-84CD-A1BAE8ADCB52}"/>
    <cellStyle name="Normal 12 2 37" xfId="3893" xr:uid="{C6F13DFB-3264-434C-B22B-2D9FF7823F9A}"/>
    <cellStyle name="Normal 12 2 38" xfId="3894" xr:uid="{5876CAB4-617D-42C6-9469-EDC4DF37E0FD}"/>
    <cellStyle name="Normal 12 2 39" xfId="3895" xr:uid="{42E9F450-7A74-4DE4-A410-AFEDB714C8E0}"/>
    <cellStyle name="Normal 12 2 4" xfId="3896" xr:uid="{192D10CC-6B17-4751-BC61-7EF12A6E92E2}"/>
    <cellStyle name="Normal 12 2 40" xfId="3897" xr:uid="{AFA4BF0D-BEDE-498F-A1F8-A88BC9C332BA}"/>
    <cellStyle name="Normal 12 2 5" xfId="3898" xr:uid="{E5A2CD68-3C26-4ECA-B47E-38AEE6F67680}"/>
    <cellStyle name="Normal 12 2 6" xfId="3899" xr:uid="{BA6119D6-18B0-4DCE-879E-512D6273CF2F}"/>
    <cellStyle name="Normal 12 2 7" xfId="3900" xr:uid="{DD94F9C5-916D-47C8-9FD0-04F63EA30446}"/>
    <cellStyle name="Normal 12 2 8" xfId="3901" xr:uid="{F67DC000-2260-4DE3-8B9F-FCA1C224861D}"/>
    <cellStyle name="Normal 12 2 9" xfId="3902" xr:uid="{38A6ADB9-45CF-4136-B9C1-F6E39465961D}"/>
    <cellStyle name="Normal 12 20" xfId="3903" xr:uid="{DF50393E-E188-40A1-9806-0690985BD32E}"/>
    <cellStyle name="Normal 12 21" xfId="3904" xr:uid="{E12677F9-0A88-4ECA-8B15-5ECB0E072194}"/>
    <cellStyle name="Normal 12 22" xfId="3905" xr:uid="{A3DD298C-CF8C-4C88-A807-DE05D070E909}"/>
    <cellStyle name="Normal 12 23" xfId="3906" xr:uid="{37DD305F-25B6-44CF-BB70-7A3100DC118F}"/>
    <cellStyle name="Normal 12 24" xfId="3907" xr:uid="{30B6D8BE-A43F-43A5-8771-917D0B6931D1}"/>
    <cellStyle name="Normal 12 25" xfId="3908" xr:uid="{800332D6-64A4-4D78-93A9-6C3038BFCE7A}"/>
    <cellStyle name="Normal 12 26" xfId="3909" xr:uid="{EFAC0B2B-065C-452E-8924-F63431F60D4A}"/>
    <cellStyle name="Normal 12 27" xfId="3910" xr:uid="{0D10B1A5-8974-427B-A744-2BADD6F8A951}"/>
    <cellStyle name="Normal 12 28" xfId="3911" xr:uid="{0AE3036D-7278-4C76-BA78-C7EAC0D681E8}"/>
    <cellStyle name="Normal 12 29" xfId="3912" xr:uid="{AC065F78-B78F-4FB3-A7B7-1AABFD14B5A4}"/>
    <cellStyle name="Normal 12 3" xfId="3913" xr:uid="{4F26B973-24E5-4F15-BDFC-A01036A8F3FD}"/>
    <cellStyle name="Normal 12 3 10" xfId="3914" xr:uid="{27C1FD8C-8CF0-41F0-B007-31DEC674460F}"/>
    <cellStyle name="Normal 12 3 11" xfId="3915" xr:uid="{209DB995-769E-46DC-9D70-DBFB49331BB2}"/>
    <cellStyle name="Normal 12 3 12" xfId="3916" xr:uid="{E6CC5F6A-D7DE-4154-BB73-7B223C6C6098}"/>
    <cellStyle name="Normal 12 3 13" xfId="3917" xr:uid="{343A83C9-B670-40C3-8E48-78E32995446E}"/>
    <cellStyle name="Normal 12 3 14" xfId="3918" xr:uid="{69E7A4AB-0ADB-4A8C-86FE-FB177C836418}"/>
    <cellStyle name="Normal 12 3 15" xfId="3919" xr:uid="{32A45089-A93A-4BAD-A1F1-CFC9C7F389BF}"/>
    <cellStyle name="Normal 12 3 16" xfId="3920" xr:uid="{B8630BC7-98F4-4B9C-B161-90B033BD529B}"/>
    <cellStyle name="Normal 12 3 17" xfId="3921" xr:uid="{191B3463-F165-42B8-88D3-76203BB7F0BD}"/>
    <cellStyle name="Normal 12 3 18" xfId="3922" xr:uid="{75E7797B-6DF9-497F-9AEB-E887016F3DBB}"/>
    <cellStyle name="Normal 12 3 19" xfId="3923" xr:uid="{FD25B339-91E7-416E-8FB9-B0D0BFD1329A}"/>
    <cellStyle name="Normal 12 3 2" xfId="3924" xr:uid="{68198B00-5854-4815-8488-947F2118BCAA}"/>
    <cellStyle name="Normal 12 3 2 10" xfId="3925" xr:uid="{A732D5CA-0040-4EA4-A275-2596C445AC2F}"/>
    <cellStyle name="Normal 12 3 2 11" xfId="3926" xr:uid="{73265176-7666-466F-A766-60B8011DF87E}"/>
    <cellStyle name="Normal 12 3 2 12" xfId="3927" xr:uid="{3455B763-0B62-45FB-8C0C-EFF46EED90D5}"/>
    <cellStyle name="Normal 12 3 2 13" xfId="3928" xr:uid="{4A318F23-CB79-4F05-BC05-B718D7CE4177}"/>
    <cellStyle name="Normal 12 3 2 14" xfId="3929" xr:uid="{7413B839-9027-414C-B944-04FC57311E0B}"/>
    <cellStyle name="Normal 12 3 2 15" xfId="3930" xr:uid="{AA4ACAFB-6E3A-4ED7-9DD0-265E1942CF5A}"/>
    <cellStyle name="Normal 12 3 2 16" xfId="3931" xr:uid="{AFB24089-6B85-4DCE-A5E1-B4FE3D42C463}"/>
    <cellStyle name="Normal 12 3 2 17" xfId="3932" xr:uid="{3DC1C3E3-2EED-4A34-96D2-C618FB63C7A9}"/>
    <cellStyle name="Normal 12 3 2 18" xfId="3933" xr:uid="{97BF0E2F-61F9-4659-9130-34B13299C7B2}"/>
    <cellStyle name="Normal 12 3 2 19" xfId="3934" xr:uid="{9B1560D8-803D-4B97-A19E-C608B0D63CB7}"/>
    <cellStyle name="Normal 12 3 2 2" xfId="3935" xr:uid="{D5B935A3-AE3F-4377-B20D-61AA53A53063}"/>
    <cellStyle name="Normal 12 3 2 2 10" xfId="3936" xr:uid="{BF0F1C36-347E-4B52-9905-2479610A8D7E}"/>
    <cellStyle name="Normal 12 3 2 2 11" xfId="3937" xr:uid="{8125C3FA-9296-415A-9AEF-24576C6AC042}"/>
    <cellStyle name="Normal 12 3 2 2 12" xfId="3938" xr:uid="{142C9342-3D30-4F4E-8C5C-4A82E0F78C91}"/>
    <cellStyle name="Normal 12 3 2 2 13" xfId="3939" xr:uid="{EB29C2CF-CF97-4180-A9D5-76829BEB97F7}"/>
    <cellStyle name="Normal 12 3 2 2 14" xfId="3940" xr:uid="{0A4F152B-C364-47C7-9139-98F6597E0345}"/>
    <cellStyle name="Normal 12 3 2 2 15" xfId="3941" xr:uid="{B773A934-A7B0-4244-9FEB-AACA8BB3F6E2}"/>
    <cellStyle name="Normal 12 3 2 2 16" xfId="3942" xr:uid="{42A2D151-460A-4971-9EC7-A9E8E0A160ED}"/>
    <cellStyle name="Normal 12 3 2 2 17" xfId="3943" xr:uid="{AD9F1CD3-309F-4273-A95A-EA1C46E13DB3}"/>
    <cellStyle name="Normal 12 3 2 2 18" xfId="3944" xr:uid="{6A7F5B05-1786-4BB0-B907-31F9E7D77A3F}"/>
    <cellStyle name="Normal 12 3 2 2 19" xfId="3945" xr:uid="{DF58C370-124F-45DE-811B-3BCCD74AC4C4}"/>
    <cellStyle name="Normal 12 3 2 2 2" xfId="3946" xr:uid="{C575AF8B-42A5-4F44-AF32-24EAF8CBA372}"/>
    <cellStyle name="Normal 12 3 2 2 2 10" xfId="3947" xr:uid="{049534B0-FA0F-4EA5-B3F6-9C8D34CCAF18}"/>
    <cellStyle name="Normal 12 3 2 2 2 11" xfId="3948" xr:uid="{D419D232-6D1F-4EC6-A1B5-E90648366933}"/>
    <cellStyle name="Normal 12 3 2 2 2 12" xfId="3949" xr:uid="{3F0E5C9C-AC28-4363-B638-2536D2FE0413}"/>
    <cellStyle name="Normal 12 3 2 2 2 13" xfId="3950" xr:uid="{956642DA-A47F-491F-830D-6E81C7655582}"/>
    <cellStyle name="Normal 12 3 2 2 2 14" xfId="3951" xr:uid="{83CB425E-7E1E-4654-880A-0B7D316F6E2B}"/>
    <cellStyle name="Normal 12 3 2 2 2 15" xfId="3952" xr:uid="{F54CACA2-F584-4A46-821B-7CF9537A796C}"/>
    <cellStyle name="Normal 12 3 2 2 2 16" xfId="3953" xr:uid="{6FB984F9-9BB5-4136-BA9D-73A22E14CCD6}"/>
    <cellStyle name="Normal 12 3 2 2 2 17" xfId="3954" xr:uid="{C1737CCF-4A26-4CD9-8106-32818C8F05AA}"/>
    <cellStyle name="Normal 12 3 2 2 2 18" xfId="3955" xr:uid="{6BE9595E-D3CE-4531-B556-CFC311ADE060}"/>
    <cellStyle name="Normal 12 3 2 2 2 19" xfId="3956" xr:uid="{7F842721-E188-4A6E-905F-DA08BA545BD8}"/>
    <cellStyle name="Normal 12 3 2 2 2 2" xfId="3957" xr:uid="{689A066A-AFBF-4CE7-B71D-EA4E57067886}"/>
    <cellStyle name="Normal 12 3 2 2 2 20" xfId="3958" xr:uid="{A12FCCB7-7194-4C0A-B519-CD6AB1957DD7}"/>
    <cellStyle name="Normal 12 3 2 2 2 21" xfId="3959" xr:uid="{8460D05A-29D9-4777-B5D1-A89A6009C76C}"/>
    <cellStyle name="Normal 12 3 2 2 2 22" xfId="3960" xr:uid="{AFBCB3EC-4DE8-4AF9-968C-A97D2C433882}"/>
    <cellStyle name="Normal 12 3 2 2 2 23" xfId="3961" xr:uid="{DAF98B9B-3060-476C-80C1-AF1FCCDFD15B}"/>
    <cellStyle name="Normal 12 3 2 2 2 24" xfId="3962" xr:uid="{A868D01B-2DA8-443D-8E3E-BD06039CC1AA}"/>
    <cellStyle name="Normal 12 3 2 2 2 25" xfId="3963" xr:uid="{79B8B170-DE6F-4337-811D-01DAC46BDA85}"/>
    <cellStyle name="Normal 12 3 2 2 2 26" xfId="3964" xr:uid="{1466E1B5-1F5F-4730-9ACE-2E047BB12D22}"/>
    <cellStyle name="Normal 12 3 2 2 2 27" xfId="3965" xr:uid="{707F1D5E-82E5-4150-8EA4-03734EA4BC6C}"/>
    <cellStyle name="Normal 12 3 2 2 2 28" xfId="3966" xr:uid="{7E98B84F-BD2C-4470-B616-B7CC8292E39D}"/>
    <cellStyle name="Normal 12 3 2 2 2 29" xfId="3967" xr:uid="{74BCFE69-D326-4572-9C22-98A0C54B3C5F}"/>
    <cellStyle name="Normal 12 3 2 2 2 3" xfId="3968" xr:uid="{39DA77B6-6020-48EB-B0D8-EE1CDA44AB70}"/>
    <cellStyle name="Normal 12 3 2 2 2 30" xfId="3969" xr:uid="{34C7B6D9-CDFC-4B90-AAC3-1479BC92500E}"/>
    <cellStyle name="Normal 12 3 2 2 2 31" xfId="3970" xr:uid="{08BDA203-6914-4051-BB26-412275233EA5}"/>
    <cellStyle name="Normal 12 3 2 2 2 32" xfId="3971" xr:uid="{0F769E52-54C0-47D8-A2CF-78E7C6B34D32}"/>
    <cellStyle name="Normal 12 3 2 2 2 33" xfId="3972" xr:uid="{A7CF1055-CE3D-48AB-9043-F9289B7EF74D}"/>
    <cellStyle name="Normal 12 3 2 2 2 34" xfId="3973" xr:uid="{4B063026-8FFB-4F66-B6A0-6D2B05E38C7E}"/>
    <cellStyle name="Normal 12 3 2 2 2 35" xfId="3974" xr:uid="{3F45FFBD-1BFD-4F94-A946-80A9569DCBB3}"/>
    <cellStyle name="Normal 12 3 2 2 2 36" xfId="3975" xr:uid="{598ACA64-D4A0-43FC-ADDD-200838D64915}"/>
    <cellStyle name="Normal 12 3 2 2 2 37" xfId="3976" xr:uid="{2F643D41-5E53-4C71-A2BF-79233D6EB287}"/>
    <cellStyle name="Normal 12 3 2 2 2 38" xfId="3977" xr:uid="{C8468265-2D63-4F52-BE41-4CCDF143D97F}"/>
    <cellStyle name="Normal 12 3 2 2 2 4" xfId="3978" xr:uid="{0B501BFE-3A29-404E-B0E6-36F3895E95DB}"/>
    <cellStyle name="Normal 12 3 2 2 2 5" xfId="3979" xr:uid="{C9BB26F9-E551-4500-867D-D55EA84702B9}"/>
    <cellStyle name="Normal 12 3 2 2 2 6" xfId="3980" xr:uid="{6D2BC088-59AC-40E5-845B-E82CDE0B25BA}"/>
    <cellStyle name="Normal 12 3 2 2 2 7" xfId="3981" xr:uid="{A53DD249-633C-4A70-86CA-4C588AE6C528}"/>
    <cellStyle name="Normal 12 3 2 2 2 8" xfId="3982" xr:uid="{E0CA70CF-B4FB-4507-BCC8-B046B0CF6427}"/>
    <cellStyle name="Normal 12 3 2 2 2 9" xfId="3983" xr:uid="{D94A0982-800D-4F42-B337-40A63FF8899D}"/>
    <cellStyle name="Normal 12 3 2 2 20" xfId="3984" xr:uid="{41BF58BA-D97F-46D9-A925-E4DDBB811C2D}"/>
    <cellStyle name="Normal 12 3 2 2 21" xfId="3985" xr:uid="{271B2675-5866-41B9-8EEE-CC284A78D8E6}"/>
    <cellStyle name="Normal 12 3 2 2 22" xfId="3986" xr:uid="{B1539E5C-7912-4DE7-B1C6-76D37F7CE006}"/>
    <cellStyle name="Normal 12 3 2 2 23" xfId="3987" xr:uid="{D6EFD9E2-E5A2-4DE5-9ED2-E2198FD11970}"/>
    <cellStyle name="Normal 12 3 2 2 24" xfId="3988" xr:uid="{A3555B4F-143D-4D33-89CC-E1F8477AD7E8}"/>
    <cellStyle name="Normal 12 3 2 2 25" xfId="3989" xr:uid="{B7E38F48-DFCB-48B1-93D3-913104616BA3}"/>
    <cellStyle name="Normal 12 3 2 2 26" xfId="3990" xr:uid="{B3342803-EFF9-4F89-8D3D-51F0C0DC1A73}"/>
    <cellStyle name="Normal 12 3 2 2 27" xfId="3991" xr:uid="{78A782D3-333F-4915-8007-058A4371FB51}"/>
    <cellStyle name="Normal 12 3 2 2 28" xfId="3992" xr:uid="{1795FA5A-2252-46D3-8664-210F9C7285DA}"/>
    <cellStyle name="Normal 12 3 2 2 29" xfId="3993" xr:uid="{31168C25-906B-423C-BB1A-C42DB12A85C6}"/>
    <cellStyle name="Normal 12 3 2 2 3" xfId="3994" xr:uid="{CA755BBF-5A97-42D1-A1F9-5D664AA1B6A3}"/>
    <cellStyle name="Normal 12 3 2 2 30" xfId="3995" xr:uid="{747C5E4F-0F52-473E-9C69-C9E9BFC2C1F0}"/>
    <cellStyle name="Normal 12 3 2 2 31" xfId="3996" xr:uid="{69C64717-23C5-4F95-A9AD-0C74DB78DF9B}"/>
    <cellStyle name="Normal 12 3 2 2 32" xfId="3997" xr:uid="{C794BC44-49C5-4E19-9900-F8DB91A5D586}"/>
    <cellStyle name="Normal 12 3 2 2 33" xfId="3998" xr:uid="{EF66BD17-CFA8-46E0-8719-49F178C2DC0E}"/>
    <cellStyle name="Normal 12 3 2 2 34" xfId="3999" xr:uid="{F64DCAF2-8770-4B67-A172-32219B4A45E8}"/>
    <cellStyle name="Normal 12 3 2 2 35" xfId="4000" xr:uid="{15D82C38-0314-4F8B-8D27-D5DACE8617D4}"/>
    <cellStyle name="Normal 12 3 2 2 36" xfId="4001" xr:uid="{0E93F9D4-9C2B-4699-B908-52D2F4009F19}"/>
    <cellStyle name="Normal 12 3 2 2 37" xfId="4002" xr:uid="{1FD9334D-80F7-4F8B-82F1-60A4BAD283AA}"/>
    <cellStyle name="Normal 12 3 2 2 38" xfId="4003" xr:uid="{4790E1DD-D935-4415-A82F-E12A3B563A5E}"/>
    <cellStyle name="Normal 12 3 2 2 4" xfId="4004" xr:uid="{062E6A86-2EA7-4E74-82A0-063CCAADCF4E}"/>
    <cellStyle name="Normal 12 3 2 2 5" xfId="4005" xr:uid="{29C60E59-2E2D-48C6-BEC8-9D2F30FD2A31}"/>
    <cellStyle name="Normal 12 3 2 2 6" xfId="4006" xr:uid="{41BAA80B-C918-4516-9E5C-C127D6A40F7D}"/>
    <cellStyle name="Normal 12 3 2 2 7" xfId="4007" xr:uid="{AFBE1764-3BC1-4DC6-A9F1-7DE56E275546}"/>
    <cellStyle name="Normal 12 3 2 2 8" xfId="4008" xr:uid="{2FC56946-D2DB-453D-B272-A6AE6EF0D165}"/>
    <cellStyle name="Normal 12 3 2 2 9" xfId="4009" xr:uid="{4477B294-F39A-4075-B0CF-30872FCCB4D7}"/>
    <cellStyle name="Normal 12 3 2 20" xfId="4010" xr:uid="{74B344E3-B403-4159-AFFB-17FA1BEF9AB1}"/>
    <cellStyle name="Normal 12 3 2 21" xfId="4011" xr:uid="{1F307671-8129-4B8E-BD04-8D7AAAE24608}"/>
    <cellStyle name="Normal 12 3 2 22" xfId="4012" xr:uid="{7AA22363-5583-4A0E-80B1-732EE81E0E30}"/>
    <cellStyle name="Normal 12 3 2 23" xfId="4013" xr:uid="{89388A78-74BA-459A-9114-D7F4C09C8931}"/>
    <cellStyle name="Normal 12 3 2 24" xfId="4014" xr:uid="{FC2A6B71-54D0-45F5-875B-63CEE9FAA4FB}"/>
    <cellStyle name="Normal 12 3 2 25" xfId="4015" xr:uid="{7D904CE1-A699-40D7-B8E2-F104BD8E69C0}"/>
    <cellStyle name="Normal 12 3 2 26" xfId="4016" xr:uid="{CE8716A0-E04B-4641-9F24-AE8EB7A60ABE}"/>
    <cellStyle name="Normal 12 3 2 27" xfId="4017" xr:uid="{681E0EB4-9B6D-4005-9D50-EDFD063807D1}"/>
    <cellStyle name="Normal 12 3 2 28" xfId="4018" xr:uid="{8937D497-AAC7-487C-804E-41E1FDC8216A}"/>
    <cellStyle name="Normal 12 3 2 29" xfId="4019" xr:uid="{BBD21001-EF78-40D0-A7F9-692727292D4D}"/>
    <cellStyle name="Normal 12 3 2 3" xfId="4020" xr:uid="{56D7CD25-94A3-44A0-8DCD-197D752907FA}"/>
    <cellStyle name="Normal 12 3 2 30" xfId="4021" xr:uid="{A031ABC4-4D6A-4116-B34E-45DDCF2486C1}"/>
    <cellStyle name="Normal 12 3 2 31" xfId="4022" xr:uid="{E74A2E00-BCEB-4AE1-9161-A96632360073}"/>
    <cellStyle name="Normal 12 3 2 32" xfId="4023" xr:uid="{8C2A54E0-A464-47D9-8C10-4813466F7835}"/>
    <cellStyle name="Normal 12 3 2 33" xfId="4024" xr:uid="{25204966-77C6-47F3-9419-5B72D9D3CFF7}"/>
    <cellStyle name="Normal 12 3 2 34" xfId="4025" xr:uid="{0206C675-7C8A-4D50-9843-01687E16C42B}"/>
    <cellStyle name="Normal 12 3 2 35" xfId="4026" xr:uid="{04764D5D-FE06-42B4-9F41-2CC0DF6B112B}"/>
    <cellStyle name="Normal 12 3 2 36" xfId="4027" xr:uid="{EFD64307-F4A0-4AB9-AF75-3F2DD65D2BCA}"/>
    <cellStyle name="Normal 12 3 2 37" xfId="4028" xr:uid="{DE61AE82-12A4-4277-8E82-60191E077054}"/>
    <cellStyle name="Normal 12 3 2 38" xfId="4029" xr:uid="{6514E749-C693-4304-9C50-BE8EB53F14E0}"/>
    <cellStyle name="Normal 12 3 2 39" xfId="4030" xr:uid="{4E4C230B-1D85-44A0-B6CF-DB7594E941E2}"/>
    <cellStyle name="Normal 12 3 2 4" xfId="4031" xr:uid="{07DD911E-9890-49AC-BE28-211CDEC30D47}"/>
    <cellStyle name="Normal 12 3 2 40" xfId="4032" xr:uid="{A4B0AA1D-D478-4E0D-A98D-03CABB73A432}"/>
    <cellStyle name="Normal 12 3 2 5" xfId="4033" xr:uid="{2E8B4F6A-911E-4D46-8EE7-2731A2037FE5}"/>
    <cellStyle name="Normal 12 3 2 6" xfId="4034" xr:uid="{115D3129-2484-4E17-ABD8-104AAEEF83FA}"/>
    <cellStyle name="Normal 12 3 2 7" xfId="4035" xr:uid="{AA0AA7A0-AC60-484F-88B1-ABFF89E3200A}"/>
    <cellStyle name="Normal 12 3 2 8" xfId="4036" xr:uid="{46A77195-2F9C-4904-9EA5-9035AF7012D8}"/>
    <cellStyle name="Normal 12 3 2 9" xfId="4037" xr:uid="{179048DA-D794-462C-B239-9345E38FC075}"/>
    <cellStyle name="Normal 12 3 20" xfId="4038" xr:uid="{383D4BE6-B2BD-49B6-AC93-02A81FFF3C7C}"/>
    <cellStyle name="Normal 12 3 21" xfId="4039" xr:uid="{A3939F86-ED71-4501-950C-5CE86B319E1B}"/>
    <cellStyle name="Normal 12 3 22" xfId="4040" xr:uid="{71FE4C9E-58B4-4A4F-B805-58D3660BF76B}"/>
    <cellStyle name="Normal 12 3 23" xfId="4041" xr:uid="{5C93CF7D-4028-4245-9335-E970065F7CF0}"/>
    <cellStyle name="Normal 12 3 24" xfId="4042" xr:uid="{B9460A86-29E2-46E6-AF41-8873D963239A}"/>
    <cellStyle name="Normal 12 3 25" xfId="4043" xr:uid="{B2A57447-E80D-4225-B1C8-E0BAA01BEDD4}"/>
    <cellStyle name="Normal 12 3 26" xfId="4044" xr:uid="{AC0F3F49-B53C-4CBA-9AD2-E1D86FE5A478}"/>
    <cellStyle name="Normal 12 3 27" xfId="4045" xr:uid="{C48C57E3-5A53-48BD-BFCF-83F0272C48B7}"/>
    <cellStyle name="Normal 12 3 28" xfId="4046" xr:uid="{0DA04CDC-B6CF-400D-B433-EBFAA350F87F}"/>
    <cellStyle name="Normal 12 3 29" xfId="4047" xr:uid="{6CF40F61-1A06-4FB6-ACEF-8226AB518795}"/>
    <cellStyle name="Normal 12 3 3" xfId="4048" xr:uid="{5601AAB8-AFBF-4A63-8C8B-835FB104EFBC}"/>
    <cellStyle name="Normal 12 3 3 10" xfId="4049" xr:uid="{2B289284-9120-470F-9FB7-6E09D232ABA9}"/>
    <cellStyle name="Normal 12 3 3 11" xfId="4050" xr:uid="{D9B54C34-36CF-43E1-9A91-7E233DBA4489}"/>
    <cellStyle name="Normal 12 3 3 12" xfId="4051" xr:uid="{03B3A426-097B-42F3-95B5-D52881F0C91E}"/>
    <cellStyle name="Normal 12 3 3 13" xfId="4052" xr:uid="{E0E9B876-3CD8-46F8-ACED-5BF1F837A215}"/>
    <cellStyle name="Normal 12 3 3 14" xfId="4053" xr:uid="{B4F97DE4-769B-453C-8132-846F97895B33}"/>
    <cellStyle name="Normal 12 3 3 15" xfId="4054" xr:uid="{AE198FC9-1622-4B5E-A47A-21A6B0ED61A1}"/>
    <cellStyle name="Normal 12 3 3 16" xfId="4055" xr:uid="{C981E116-AA0E-424A-BF87-44D37B43829A}"/>
    <cellStyle name="Normal 12 3 3 17" xfId="4056" xr:uid="{C756EAEF-DD5C-4481-A010-A928B1D35E49}"/>
    <cellStyle name="Normal 12 3 3 18" xfId="4057" xr:uid="{CD3E8B0A-E83A-4BDA-8940-6C1B3FDD76AB}"/>
    <cellStyle name="Normal 12 3 3 19" xfId="4058" xr:uid="{388F65EC-08DF-4671-9BAC-0E90C174CE92}"/>
    <cellStyle name="Normal 12 3 3 2" xfId="4059" xr:uid="{1A3D24F0-9EC9-4E12-B48A-882F2B79C5A9}"/>
    <cellStyle name="Normal 12 3 3 2 10" xfId="4060" xr:uid="{3079E3FB-0D31-4D56-A8F6-ED6177E5403B}"/>
    <cellStyle name="Normal 12 3 3 2 11" xfId="4061" xr:uid="{32986137-4258-4F5E-9903-4BCE5580ECF2}"/>
    <cellStyle name="Normal 12 3 3 2 12" xfId="4062" xr:uid="{1A55E2BF-9DD7-49A0-BBFA-A53540CE7479}"/>
    <cellStyle name="Normal 12 3 3 2 13" xfId="4063" xr:uid="{32AB6FC3-59F8-49D8-85F5-7908A8B2A524}"/>
    <cellStyle name="Normal 12 3 3 2 14" xfId="4064" xr:uid="{AAD0032F-6DB0-4008-AE7C-B277D01355DB}"/>
    <cellStyle name="Normal 12 3 3 2 15" xfId="4065" xr:uid="{A2F08605-54EF-4146-B8B9-2800DFCBF5F1}"/>
    <cellStyle name="Normal 12 3 3 2 16" xfId="4066" xr:uid="{2C647F62-4FE8-47AC-BF3F-91E47BDBD356}"/>
    <cellStyle name="Normal 12 3 3 2 17" xfId="4067" xr:uid="{9AA87070-AF27-4DF8-8682-44F5A376397A}"/>
    <cellStyle name="Normal 12 3 3 2 18" xfId="4068" xr:uid="{BDA9C884-9E04-40AB-A64B-6CD0C8107C7C}"/>
    <cellStyle name="Normal 12 3 3 2 19" xfId="4069" xr:uid="{37528506-30AD-482C-B306-1BEC8A0A9677}"/>
    <cellStyle name="Normal 12 3 3 2 2" xfId="4070" xr:uid="{13DDBF79-93CE-487B-AE3D-BCED3A758FB6}"/>
    <cellStyle name="Normal 12 3 3 2 20" xfId="4071" xr:uid="{A12F7086-ED82-497D-83E0-06D765FC8143}"/>
    <cellStyle name="Normal 12 3 3 2 21" xfId="4072" xr:uid="{99C9EF95-E9E3-4035-8567-1FACFBC8CCBB}"/>
    <cellStyle name="Normal 12 3 3 2 22" xfId="4073" xr:uid="{EC4DFB04-022C-4705-AB84-35E06085CEBB}"/>
    <cellStyle name="Normal 12 3 3 2 23" xfId="4074" xr:uid="{F887C499-A1A2-4C12-BF19-754DEB819852}"/>
    <cellStyle name="Normal 12 3 3 2 24" xfId="4075" xr:uid="{452F41BF-8D53-40CF-82C1-A10183019606}"/>
    <cellStyle name="Normal 12 3 3 2 25" xfId="4076" xr:uid="{20317350-F1C1-4CAF-8F47-05BBBFBC956E}"/>
    <cellStyle name="Normal 12 3 3 2 26" xfId="4077" xr:uid="{6041A21D-C015-4C3D-BDB2-4691BA8BDA8D}"/>
    <cellStyle name="Normal 12 3 3 2 27" xfId="4078" xr:uid="{3CDE0D25-B735-4F9F-BC51-83FFFBC32A30}"/>
    <cellStyle name="Normal 12 3 3 2 28" xfId="4079" xr:uid="{EEECBEB6-1A9F-4696-B526-FCFB7DCA7666}"/>
    <cellStyle name="Normal 12 3 3 2 29" xfId="4080" xr:uid="{8320C4F6-7460-4902-9A5F-456D6D60C586}"/>
    <cellStyle name="Normal 12 3 3 2 3" xfId="4081" xr:uid="{AC9F2511-9261-4434-9869-79F925683D95}"/>
    <cellStyle name="Normal 12 3 3 2 30" xfId="4082" xr:uid="{B07F5E9C-9065-4A4E-9D5D-98F69115CD49}"/>
    <cellStyle name="Normal 12 3 3 2 31" xfId="4083" xr:uid="{AC63CE48-CB3F-406F-B902-1B5DAF68CA55}"/>
    <cellStyle name="Normal 12 3 3 2 32" xfId="4084" xr:uid="{55C4FA41-FC95-46F7-BEA6-11AA5BDEC064}"/>
    <cellStyle name="Normal 12 3 3 2 33" xfId="4085" xr:uid="{1F8DEB29-0B78-442C-B0B1-300E990A0402}"/>
    <cellStyle name="Normal 12 3 3 2 34" xfId="4086" xr:uid="{8F708C1F-415A-452D-87BA-793A034D5883}"/>
    <cellStyle name="Normal 12 3 3 2 35" xfId="4087" xr:uid="{53C3815A-1660-401A-BB0C-56F0ED575072}"/>
    <cellStyle name="Normal 12 3 3 2 36" xfId="4088" xr:uid="{3E031AE8-3C1A-4FDE-A9B6-24AB3E81004F}"/>
    <cellStyle name="Normal 12 3 3 2 37" xfId="4089" xr:uid="{029CC59B-80B0-494C-8F8E-574AC99BF0E2}"/>
    <cellStyle name="Normal 12 3 3 2 38" xfId="4090" xr:uid="{5A9DB1EC-C880-4A2B-85A2-67AA9D1B3B10}"/>
    <cellStyle name="Normal 12 3 3 2 4" xfId="4091" xr:uid="{1F064395-277D-4FF6-B257-6E71A8BC6EF5}"/>
    <cellStyle name="Normal 12 3 3 2 5" xfId="4092" xr:uid="{9ED97055-FA48-40B3-A22F-CF6574B32F51}"/>
    <cellStyle name="Normal 12 3 3 2 6" xfId="4093" xr:uid="{A7B26CD6-E36E-4EEA-A32F-3F8A723AABB5}"/>
    <cellStyle name="Normal 12 3 3 2 7" xfId="4094" xr:uid="{926278C3-CCC7-47B3-8998-419CDBD4EFCC}"/>
    <cellStyle name="Normal 12 3 3 2 8" xfId="4095" xr:uid="{52217233-14D0-4C4C-B107-C386B2AE01F5}"/>
    <cellStyle name="Normal 12 3 3 2 9" xfId="4096" xr:uid="{84D3AA77-04F0-4F7D-A574-640616EC3BFC}"/>
    <cellStyle name="Normal 12 3 3 20" xfId="4097" xr:uid="{5CC4FD4E-AFD4-4018-8E0A-CDD3E17AA9EE}"/>
    <cellStyle name="Normal 12 3 3 21" xfId="4098" xr:uid="{10B3B87C-FDB5-4DF5-B0CB-D9DD0775CAA5}"/>
    <cellStyle name="Normal 12 3 3 22" xfId="4099" xr:uid="{2023E355-E5F8-4D9E-9332-2830605172EF}"/>
    <cellStyle name="Normal 12 3 3 23" xfId="4100" xr:uid="{CB5569BE-72A6-4137-8B14-0F24DA87C1C5}"/>
    <cellStyle name="Normal 12 3 3 24" xfId="4101" xr:uid="{2319BC94-100C-4F29-A186-2804914FBC18}"/>
    <cellStyle name="Normal 12 3 3 25" xfId="4102" xr:uid="{66ADE7C3-507E-4551-BC5D-766A06449BA9}"/>
    <cellStyle name="Normal 12 3 3 26" xfId="4103" xr:uid="{7B124D48-F924-4CB8-A41B-2D518E51F5B4}"/>
    <cellStyle name="Normal 12 3 3 27" xfId="4104" xr:uid="{FCD24868-FFEF-42DE-9AF4-C9D48892B472}"/>
    <cellStyle name="Normal 12 3 3 28" xfId="4105" xr:uid="{2B986F37-F1FC-4E94-AEAA-2285AF601060}"/>
    <cellStyle name="Normal 12 3 3 29" xfId="4106" xr:uid="{C2445D5A-D480-42C4-B90E-DE4FA8F7A3C9}"/>
    <cellStyle name="Normal 12 3 3 3" xfId="4107" xr:uid="{6FF0929C-9D14-411B-8D91-9196390943E7}"/>
    <cellStyle name="Normal 12 3 3 30" xfId="4108" xr:uid="{DC8A57BA-4E88-4788-85C9-C26788CFA5AC}"/>
    <cellStyle name="Normal 12 3 3 31" xfId="4109" xr:uid="{6DBC00AA-509F-46C1-B64B-4514D5933F61}"/>
    <cellStyle name="Normal 12 3 3 32" xfId="4110" xr:uid="{895ABE7D-F14B-4225-9116-9520FA5D5866}"/>
    <cellStyle name="Normal 12 3 3 33" xfId="4111" xr:uid="{20DAFC72-818D-40A6-957B-CA0D88E42C13}"/>
    <cellStyle name="Normal 12 3 3 34" xfId="4112" xr:uid="{9363419D-FD9D-4B6A-892F-01B2E74DEFC1}"/>
    <cellStyle name="Normal 12 3 3 35" xfId="4113" xr:uid="{2A6A9954-6F66-441E-8A5C-AF69DAF04AC9}"/>
    <cellStyle name="Normal 12 3 3 36" xfId="4114" xr:uid="{1118C209-A0F3-4833-B03D-BB3F9680DA2E}"/>
    <cellStyle name="Normal 12 3 3 37" xfId="4115" xr:uid="{1B3A3372-33AA-4742-B785-9FEEBD9F7E35}"/>
    <cellStyle name="Normal 12 3 3 38" xfId="4116" xr:uid="{7AC9C34A-CE51-48D0-BB59-451955511D10}"/>
    <cellStyle name="Normal 12 3 3 4" xfId="4117" xr:uid="{1A972E4E-3CF1-4BBE-AD39-05821C7619A0}"/>
    <cellStyle name="Normal 12 3 3 5" xfId="4118" xr:uid="{B0D856E2-CD51-4AAF-915D-43570543166B}"/>
    <cellStyle name="Normal 12 3 3 6" xfId="4119" xr:uid="{1A123363-061F-48D8-829D-E855EFEA86F2}"/>
    <cellStyle name="Normal 12 3 3 7" xfId="4120" xr:uid="{A13035C9-7507-4D9D-B290-0704842C1A4B}"/>
    <cellStyle name="Normal 12 3 3 8" xfId="4121" xr:uid="{4971B8F5-656C-4807-8CC9-6A178D6CE29C}"/>
    <cellStyle name="Normal 12 3 3 9" xfId="4122" xr:uid="{5AFDE63E-C43F-4439-AE6E-A87C3AA9F679}"/>
    <cellStyle name="Normal 12 3 30" xfId="4123" xr:uid="{0038B7E1-19E2-455D-A7A8-D45BD2E05498}"/>
    <cellStyle name="Normal 12 3 31" xfId="4124" xr:uid="{E36750BD-E7FF-4A47-B7AD-03A904422155}"/>
    <cellStyle name="Normal 12 3 32" xfId="4125" xr:uid="{17507813-3A29-4D63-8EED-A92E1E6992E7}"/>
    <cellStyle name="Normal 12 3 33" xfId="4126" xr:uid="{0EEDA416-2F2B-4A1B-B8C0-751B0F5B8C38}"/>
    <cellStyle name="Normal 12 3 34" xfId="4127" xr:uid="{E932600E-58BD-4324-A161-8AB7C18E55DD}"/>
    <cellStyle name="Normal 12 3 35" xfId="4128" xr:uid="{D1D7ECE7-5F59-4912-9A44-EBFBE188768B}"/>
    <cellStyle name="Normal 12 3 36" xfId="4129" xr:uid="{A214111E-926A-4157-B67D-B600FCBB6DB9}"/>
    <cellStyle name="Normal 12 3 37" xfId="4130" xr:uid="{F705F8DA-33DA-43B8-A2BB-A40DDCB70D94}"/>
    <cellStyle name="Normal 12 3 38" xfId="4131" xr:uid="{A4C4FAFA-AE2B-4011-A3CB-F90C16B7B874}"/>
    <cellStyle name="Normal 12 3 39" xfId="4132" xr:uid="{BFFA601D-0CBC-4F28-87AB-4175FEB95E77}"/>
    <cellStyle name="Normal 12 3 4" xfId="4133" xr:uid="{C8763DDE-8862-4C0F-8E90-6730FB2A372E}"/>
    <cellStyle name="Normal 12 3 40" xfId="4134" xr:uid="{1D77A4D9-C86F-46F5-8617-955E61C152FC}"/>
    <cellStyle name="Normal 12 3 5" xfId="4135" xr:uid="{FC28DDCE-718D-4D72-9CEF-F3AADC744354}"/>
    <cellStyle name="Normal 12 3 6" xfId="4136" xr:uid="{10320CA6-D169-45F6-B940-73D9CE05251B}"/>
    <cellStyle name="Normal 12 3 7" xfId="4137" xr:uid="{09413F77-1B55-48DE-96C0-4BA0F2638E65}"/>
    <cellStyle name="Normal 12 3 8" xfId="4138" xr:uid="{A4DA36F2-E2E4-4CA5-AEA6-931323D12ABD}"/>
    <cellStyle name="Normal 12 3 9" xfId="4139" xr:uid="{7C208A9E-5BFF-4116-B621-554A4E1B3CC7}"/>
    <cellStyle name="Normal 12 30" xfId="4140" xr:uid="{887574AC-A90B-4E0A-A549-4C50D75D2ED9}"/>
    <cellStyle name="Normal 12 31" xfId="4141" xr:uid="{00892072-31CA-483A-ADB8-0C2433A604CF}"/>
    <cellStyle name="Normal 12 32" xfId="4142" xr:uid="{A5ACB026-4A31-4AE6-A2C9-5083E26D51E9}"/>
    <cellStyle name="Normal 12 33" xfId="4143" xr:uid="{39B0D15D-63A8-4AC1-A9A8-A348853702F5}"/>
    <cellStyle name="Normal 12 34" xfId="4144" xr:uid="{585C11E3-C56E-4053-A850-6ED705C2E04F}"/>
    <cellStyle name="Normal 12 35" xfId="4145" xr:uid="{FE38F1C2-ADE6-46DF-A5EF-5ECCEDF0A0E1}"/>
    <cellStyle name="Normal 12 36" xfId="4146" xr:uid="{FC45E46C-E775-4AB6-BA6F-C52135F903EC}"/>
    <cellStyle name="Normal 12 37" xfId="4147" xr:uid="{802D4220-B86A-4955-9C67-33680BB7C84C}"/>
    <cellStyle name="Normal 12 38" xfId="4148" xr:uid="{6F292AF6-3598-42AD-A5DD-472D4D07B223}"/>
    <cellStyle name="Normal 12 39" xfId="4149" xr:uid="{FFF7D0B0-2F37-420E-8C6F-900553D9E586}"/>
    <cellStyle name="Normal 12 4" xfId="4150" xr:uid="{D10FFEA1-66C4-4955-99B3-5B226241AAFF}"/>
    <cellStyle name="Normal 12 40" xfId="4151" xr:uid="{CB2DE34D-A88D-44A5-9A23-57BF893E5546}"/>
    <cellStyle name="Normal 12 41" xfId="4152" xr:uid="{1C382425-BE48-494C-B1A3-3036BEF9489D}"/>
    <cellStyle name="Normal 12 42" xfId="4153" xr:uid="{A2BA87FD-038D-48A7-9786-1D065448FD7F}"/>
    <cellStyle name="Normal 12 43" xfId="4154" xr:uid="{2222A649-2730-42F6-9965-A8DF603DCD0C}"/>
    <cellStyle name="Normal 12 44" xfId="4155" xr:uid="{CB86CF88-5AB8-42F8-A655-2510BF5F7501}"/>
    <cellStyle name="Normal 12 45" xfId="4156" xr:uid="{452F6FCD-A644-484C-9820-9C1ED97B2A08}"/>
    <cellStyle name="Normal 12 46" xfId="4157" xr:uid="{AF93B238-7389-4228-AC05-7AEFA5C8812D}"/>
    <cellStyle name="Normal 12 47" xfId="4158" xr:uid="{14AEF6E7-F0E8-455A-8CCC-6DCA492D8DB8}"/>
    <cellStyle name="Normal 12 48" xfId="4159" xr:uid="{F78475F2-BEE0-4416-BD2B-5AD9151975C7}"/>
    <cellStyle name="Normal 12 49" xfId="4160" xr:uid="{A2E04109-F425-43B5-B92B-15A98A2FC5C3}"/>
    <cellStyle name="Normal 12 5" xfId="4161" xr:uid="{1C835511-AEE7-4C46-A398-A3A2B41F28ED}"/>
    <cellStyle name="Normal 12 50" xfId="4162" xr:uid="{8A1E3D9B-61BF-4074-86E4-A2AF34DCCAAE}"/>
    <cellStyle name="Normal 12 51" xfId="4163" xr:uid="{02B5234A-09C5-4C84-B8A1-18E4825C6C33}"/>
    <cellStyle name="Normal 12 52" xfId="4164" xr:uid="{AD223721-E3FA-4905-8212-BD363FF48EFB}"/>
    <cellStyle name="Normal 12 53" xfId="4165" xr:uid="{6156F542-22D9-49E6-957F-B9EAA4B7F29E}"/>
    <cellStyle name="Normal 12 6" xfId="4166" xr:uid="{F2F92A85-9A03-41A6-A050-2CF3101B2DB6}"/>
    <cellStyle name="Normal 12 7" xfId="4167" xr:uid="{0F251D0C-7C26-483B-86A3-A203B4B3C500}"/>
    <cellStyle name="Normal 12 8" xfId="4168" xr:uid="{17323288-3380-44AD-A731-732B17E33969}"/>
    <cellStyle name="Normal 12 9" xfId="4169" xr:uid="{7A98C8AF-6934-416D-8451-3D880E74A0B9}"/>
    <cellStyle name="Normal 13" xfId="4170" xr:uid="{F2146FE9-66AE-4C76-AE20-B4E967FA1BE3}"/>
    <cellStyle name="Normal 13 10" xfId="4171" xr:uid="{48322B1F-E2E7-4451-97DA-6539596CC868}"/>
    <cellStyle name="Normal 13 11" xfId="4172" xr:uid="{98E7453A-0156-4B18-A080-0530378F4242}"/>
    <cellStyle name="Normal 13 12" xfId="4173" xr:uid="{929B7206-E7B7-4917-B216-BE433AC7DE72}"/>
    <cellStyle name="Normal 13 13" xfId="4174" xr:uid="{BCCD2120-3357-48F2-B1C3-4B1F8CADF294}"/>
    <cellStyle name="Normal 13 14" xfId="4175" xr:uid="{34AB734F-AEB6-4302-A512-880C1191CEC8}"/>
    <cellStyle name="Normal 13 15" xfId="4176" xr:uid="{4A3E8367-6C24-41F8-ACE3-15D6ED7C61CF}"/>
    <cellStyle name="Normal 13 16" xfId="4177" xr:uid="{E5E89365-67E2-48AB-AEE8-C301702BB6FC}"/>
    <cellStyle name="Normal 13 17" xfId="4178" xr:uid="{5C6FFAB6-5637-4A2C-AEB2-1C3290DC0A96}"/>
    <cellStyle name="Normal 13 18" xfId="4179" xr:uid="{3B7E16B6-BC0A-4A5F-91F0-94164831315E}"/>
    <cellStyle name="Normal 13 19" xfId="4180" xr:uid="{1E79D02E-2C95-4D43-9F54-17A8A411949E}"/>
    <cellStyle name="Normal 13 2" xfId="4181" xr:uid="{43189732-2F5C-47BA-8DDB-3144753E10F2}"/>
    <cellStyle name="Normal 13 2 10" xfId="4182" xr:uid="{A33CA0B5-5358-481F-8310-E23882CEA8BE}"/>
    <cellStyle name="Normal 13 2 11" xfId="4183" xr:uid="{1ED9119C-3A8E-4913-B7DA-9461EF52F41E}"/>
    <cellStyle name="Normal 13 2 12" xfId="4184" xr:uid="{40BD0F82-10A5-445F-9980-0B82FA04C2CD}"/>
    <cellStyle name="Normal 13 2 13" xfId="4185" xr:uid="{5D1776BF-B5F4-4CB9-B282-18E3E66CAA1C}"/>
    <cellStyle name="Normal 13 2 14" xfId="4186" xr:uid="{E629E5B1-A4C1-4EB3-9B65-AF291487F32C}"/>
    <cellStyle name="Normal 13 2 15" xfId="4187" xr:uid="{768F34F6-6122-4D23-813C-ADCD224EFE6D}"/>
    <cellStyle name="Normal 13 2 16" xfId="4188" xr:uid="{7AF0CCBB-9E6E-40A8-A298-523D5DC929B3}"/>
    <cellStyle name="Normal 13 2 17" xfId="4189" xr:uid="{3665DE8F-40CA-433D-924D-A350D6A8FCC1}"/>
    <cellStyle name="Normal 13 2 18" xfId="4190" xr:uid="{2059936B-CCB3-40B6-B42F-897F5FA38E1D}"/>
    <cellStyle name="Normal 13 2 19" xfId="4191" xr:uid="{9D03B83B-2A17-46BD-8690-799E2444F0E2}"/>
    <cellStyle name="Normal 13 2 2" xfId="4192" xr:uid="{722931EB-2FEF-44B7-B50F-1E4F11415C54}"/>
    <cellStyle name="Normal 13 2 2 10" xfId="4193" xr:uid="{0BB48C04-A42B-48AD-AA92-D1E9556A76C7}"/>
    <cellStyle name="Normal 13 2 2 11" xfId="4194" xr:uid="{13D74659-7955-4DCD-8EC5-CE5728EC6686}"/>
    <cellStyle name="Normal 13 2 2 12" xfId="4195" xr:uid="{D21FAC58-ECA5-48E7-BDE9-7C579EC5146A}"/>
    <cellStyle name="Normal 13 2 2 13" xfId="4196" xr:uid="{353AF822-119C-44B6-A8E2-F7308D3386AD}"/>
    <cellStyle name="Normal 13 2 2 14" xfId="4197" xr:uid="{A8462AFF-B0F7-403E-B550-DB8BF5098963}"/>
    <cellStyle name="Normal 13 2 2 15" xfId="4198" xr:uid="{F06EA810-64EA-4E82-AB44-3BFABAF6AD7E}"/>
    <cellStyle name="Normal 13 2 2 16" xfId="4199" xr:uid="{A0172D02-2C8E-48FD-968B-19D83837BCF6}"/>
    <cellStyle name="Normal 13 2 2 17" xfId="4200" xr:uid="{A06F9FC0-D045-4598-8FB6-C39CA9A7B13D}"/>
    <cellStyle name="Normal 13 2 2 18" xfId="4201" xr:uid="{7D218EE2-8356-4B52-9D49-ECE1E96E6CF9}"/>
    <cellStyle name="Normal 13 2 2 19" xfId="4202" xr:uid="{955C42EC-628B-48FE-881A-94DAE5863FB2}"/>
    <cellStyle name="Normal 13 2 2 2" xfId="4203" xr:uid="{1A9F4E9B-B154-4E88-B772-F5910EE785A4}"/>
    <cellStyle name="Normal 13 2 2 2 10" xfId="4204" xr:uid="{D7504DA6-551C-4DF2-B977-C84821CABFA8}"/>
    <cellStyle name="Normal 13 2 2 2 11" xfId="4205" xr:uid="{E3264BC3-B7C6-4D5D-BB91-9D1CE6851D1D}"/>
    <cellStyle name="Normal 13 2 2 2 12" xfId="4206" xr:uid="{CAE2F579-3984-4DEF-9507-847FEA9E949F}"/>
    <cellStyle name="Normal 13 2 2 2 13" xfId="4207" xr:uid="{921E8770-70BC-4C9B-8D86-09457AB4807F}"/>
    <cellStyle name="Normal 13 2 2 2 14" xfId="4208" xr:uid="{06B95AAA-D8B5-4ECB-BA81-0273865140EF}"/>
    <cellStyle name="Normal 13 2 2 2 15" xfId="4209" xr:uid="{EDD6459C-EA40-4E0F-9785-02384379FDEA}"/>
    <cellStyle name="Normal 13 2 2 2 16" xfId="4210" xr:uid="{8BFA5C62-3A22-4A9F-86E4-17628CC48C87}"/>
    <cellStyle name="Normal 13 2 2 2 17" xfId="4211" xr:uid="{EE73B193-745C-4507-A559-1D67DD2B5CE5}"/>
    <cellStyle name="Normal 13 2 2 2 18" xfId="4212" xr:uid="{506CE926-A35D-4DD8-B299-6BFB762CADAE}"/>
    <cellStyle name="Normal 13 2 2 2 19" xfId="4213" xr:uid="{F6B7B9D1-6631-45DD-9A59-18594BD95B7F}"/>
    <cellStyle name="Normal 13 2 2 2 2" xfId="4214" xr:uid="{AAAC5C34-DC04-4891-9BB3-14A2AD2F8DEB}"/>
    <cellStyle name="Normal 13 2 2 2 2 10" xfId="4215" xr:uid="{C97330C3-3420-4C47-A457-0EAF172EF880}"/>
    <cellStyle name="Normal 13 2 2 2 2 11" xfId="4216" xr:uid="{8B65CD32-6632-4F84-B013-6E4696242A5D}"/>
    <cellStyle name="Normal 13 2 2 2 2 12" xfId="4217" xr:uid="{3D9CBE79-A5DA-4785-8E9C-40271EA7B5D6}"/>
    <cellStyle name="Normal 13 2 2 2 2 13" xfId="4218" xr:uid="{E1A99516-3FA5-4840-A24A-691D2C2F8D1A}"/>
    <cellStyle name="Normal 13 2 2 2 2 14" xfId="4219" xr:uid="{500F7DE1-944B-410F-B4F9-1DD778B41519}"/>
    <cellStyle name="Normal 13 2 2 2 2 15" xfId="4220" xr:uid="{45B7C4DD-E741-47E1-951C-8758F3A0B6B6}"/>
    <cellStyle name="Normal 13 2 2 2 2 16" xfId="4221" xr:uid="{4B12B6BB-139A-4561-91B5-013F3E894075}"/>
    <cellStyle name="Normal 13 2 2 2 2 17" xfId="4222" xr:uid="{CDB61F16-CF04-468D-BFD0-057985A3A5BE}"/>
    <cellStyle name="Normal 13 2 2 2 2 18" xfId="4223" xr:uid="{5E565B7D-218F-4B49-B217-DC148188B417}"/>
    <cellStyle name="Normal 13 2 2 2 2 19" xfId="4224" xr:uid="{A5C7F119-8834-4FB0-AFBA-7A0EB747C507}"/>
    <cellStyle name="Normal 13 2 2 2 2 2" xfId="4225" xr:uid="{B539189D-7C75-4B43-BE0F-FF4C82206EC8}"/>
    <cellStyle name="Normal 13 2 2 2 2 20" xfId="4226" xr:uid="{24C57BB8-DCD1-4232-A0F7-A6FFD9F81BF3}"/>
    <cellStyle name="Normal 13 2 2 2 2 21" xfId="4227" xr:uid="{926E4449-4F7A-4087-9BEE-CAC5F0F38917}"/>
    <cellStyle name="Normal 13 2 2 2 2 22" xfId="4228" xr:uid="{874F42B5-CF35-4C47-86BD-5AD78FB1D84C}"/>
    <cellStyle name="Normal 13 2 2 2 2 23" xfId="4229" xr:uid="{BF5BE849-AC90-4C87-AFE6-AE7681F5E471}"/>
    <cellStyle name="Normal 13 2 2 2 2 24" xfId="4230" xr:uid="{59C62090-67BF-4003-AEF1-545E21DDC017}"/>
    <cellStyle name="Normal 13 2 2 2 2 25" xfId="4231" xr:uid="{72F5B695-B384-4F05-B9A9-E9305AAE1614}"/>
    <cellStyle name="Normal 13 2 2 2 2 26" xfId="4232" xr:uid="{13811EA4-057B-4E0E-AA0E-DD73CFAE8D99}"/>
    <cellStyle name="Normal 13 2 2 2 2 27" xfId="4233" xr:uid="{0234279D-EE7D-48E6-B5B5-36724DAB611B}"/>
    <cellStyle name="Normal 13 2 2 2 2 28" xfId="4234" xr:uid="{E632B6D9-5145-44C9-815B-949A6E86A9BC}"/>
    <cellStyle name="Normal 13 2 2 2 2 29" xfId="4235" xr:uid="{62984EE5-0D92-40FC-A254-4A871E7E620A}"/>
    <cellStyle name="Normal 13 2 2 2 2 3" xfId="4236" xr:uid="{1A1A5504-0F6F-437C-BF11-A21731299A91}"/>
    <cellStyle name="Normal 13 2 2 2 2 30" xfId="4237" xr:uid="{63662D46-FB43-4E0F-8F7F-F244C6E58FE8}"/>
    <cellStyle name="Normal 13 2 2 2 2 31" xfId="4238" xr:uid="{F4B567BC-4CA9-451D-9FF8-6E4DA8F68252}"/>
    <cellStyle name="Normal 13 2 2 2 2 32" xfId="4239" xr:uid="{47259530-FF49-462E-8BD6-D7E19D11BDDE}"/>
    <cellStyle name="Normal 13 2 2 2 2 33" xfId="4240" xr:uid="{FEB3F46F-62C9-4E17-91ED-F245AF51C500}"/>
    <cellStyle name="Normal 13 2 2 2 2 34" xfId="4241" xr:uid="{96CE2F72-97A3-46FF-83E8-7CB956FA4DF6}"/>
    <cellStyle name="Normal 13 2 2 2 2 35" xfId="4242" xr:uid="{6BB1AF5A-6BF4-4D33-9EF3-5A6582EA0C9D}"/>
    <cellStyle name="Normal 13 2 2 2 2 36" xfId="4243" xr:uid="{7AD182AC-5988-4328-B140-ADBE5E70CC42}"/>
    <cellStyle name="Normal 13 2 2 2 2 37" xfId="4244" xr:uid="{822B0415-51AA-4A17-AB77-1EB9E2BFBA2C}"/>
    <cellStyle name="Normal 13 2 2 2 2 38" xfId="4245" xr:uid="{AD9F9219-4098-4A84-8402-55070D164909}"/>
    <cellStyle name="Normal 13 2 2 2 2 4" xfId="4246" xr:uid="{B3C8F921-570B-4DDC-8BC7-4BB3A7D14B50}"/>
    <cellStyle name="Normal 13 2 2 2 2 5" xfId="4247" xr:uid="{0DE4F106-78A3-4F43-99F2-85C9A8F89BCC}"/>
    <cellStyle name="Normal 13 2 2 2 2 6" xfId="4248" xr:uid="{A4424FE4-745B-47EB-9A4B-6D9597B95D2C}"/>
    <cellStyle name="Normal 13 2 2 2 2 7" xfId="4249" xr:uid="{BAF8E1E6-0CA6-4543-AEF7-76A5097DA408}"/>
    <cellStyle name="Normal 13 2 2 2 2 8" xfId="4250" xr:uid="{88050851-B7F7-4F41-AF22-BCB6667DDD45}"/>
    <cellStyle name="Normal 13 2 2 2 2 9" xfId="4251" xr:uid="{42DFBB9C-B01E-437E-89EB-8CCA513E6BB7}"/>
    <cellStyle name="Normal 13 2 2 2 20" xfId="4252" xr:uid="{B2D6BA35-8C61-4F0C-9DC0-C3F36A20A5E4}"/>
    <cellStyle name="Normal 13 2 2 2 21" xfId="4253" xr:uid="{CB38F91F-96E6-4590-861F-40B210D70A84}"/>
    <cellStyle name="Normal 13 2 2 2 22" xfId="4254" xr:uid="{BBB380DA-8B76-48BE-9B02-D4423A92C556}"/>
    <cellStyle name="Normal 13 2 2 2 23" xfId="4255" xr:uid="{F5116655-9850-404B-9941-5428BA43078D}"/>
    <cellStyle name="Normal 13 2 2 2 24" xfId="4256" xr:uid="{89EF01D2-F847-4A05-988C-839259CB0CBC}"/>
    <cellStyle name="Normal 13 2 2 2 25" xfId="4257" xr:uid="{40CDC6B1-8C2B-4C3A-A5C2-3CE9730F4276}"/>
    <cellStyle name="Normal 13 2 2 2 26" xfId="4258" xr:uid="{DE5EBB73-A222-46FD-BACF-7714174A7131}"/>
    <cellStyle name="Normal 13 2 2 2 27" xfId="4259" xr:uid="{9CD8CEC5-2363-48F7-A13B-245F132B403C}"/>
    <cellStyle name="Normal 13 2 2 2 28" xfId="4260" xr:uid="{23E73AF1-981C-4615-9645-1C29A19EF758}"/>
    <cellStyle name="Normal 13 2 2 2 29" xfId="4261" xr:uid="{C03E0411-F7A3-403C-BDF8-64C0E7C24E9C}"/>
    <cellStyle name="Normal 13 2 2 2 3" xfId="4262" xr:uid="{02FA3DE4-C9BC-4A29-B3C9-553630908163}"/>
    <cellStyle name="Normal 13 2 2 2 30" xfId="4263" xr:uid="{F993D0A7-E127-4D19-8573-4E64D6F60A2D}"/>
    <cellStyle name="Normal 13 2 2 2 31" xfId="4264" xr:uid="{6DFDEE2E-DD27-4F35-9EB3-B641268ED93F}"/>
    <cellStyle name="Normal 13 2 2 2 32" xfId="4265" xr:uid="{38F1891B-87EB-4878-B3BA-452B6F517FE6}"/>
    <cellStyle name="Normal 13 2 2 2 33" xfId="4266" xr:uid="{A0F6C3A7-333A-471E-92AB-C72B9C224FDA}"/>
    <cellStyle name="Normal 13 2 2 2 34" xfId="4267" xr:uid="{D7F5168C-4CC1-4A6F-B57C-33B0434555EB}"/>
    <cellStyle name="Normal 13 2 2 2 35" xfId="4268" xr:uid="{A83AA350-7742-45B0-B74D-243771683043}"/>
    <cellStyle name="Normal 13 2 2 2 36" xfId="4269" xr:uid="{B209EEF1-520E-4E38-836B-9CFC702CE69D}"/>
    <cellStyle name="Normal 13 2 2 2 37" xfId="4270" xr:uid="{583D1E0D-8EF3-46F1-A9A0-329621D913C5}"/>
    <cellStyle name="Normal 13 2 2 2 38" xfId="4271" xr:uid="{7EFCB72E-75C8-47F7-BD14-CE02FA8053DE}"/>
    <cellStyle name="Normal 13 2 2 2 4" xfId="4272" xr:uid="{C89D7E36-7893-4D3B-A234-974DD4BDF6DE}"/>
    <cellStyle name="Normal 13 2 2 2 5" xfId="4273" xr:uid="{A32167CD-4A5C-4B65-A6FB-BD0AD7EAEC18}"/>
    <cellStyle name="Normal 13 2 2 2 6" xfId="4274" xr:uid="{B368677C-9D6E-4836-A6A3-294BBD251727}"/>
    <cellStyle name="Normal 13 2 2 2 7" xfId="4275" xr:uid="{546856BE-F125-414A-887D-58E20AFE7B25}"/>
    <cellStyle name="Normal 13 2 2 2 8" xfId="4276" xr:uid="{EF8CA619-6A68-47A7-B89F-1FA5317589FA}"/>
    <cellStyle name="Normal 13 2 2 2 9" xfId="4277" xr:uid="{FB512E51-A3D0-41DC-845F-AFDD6991C166}"/>
    <cellStyle name="Normal 13 2 2 20" xfId="4278" xr:uid="{1008643C-FFBD-4A13-8775-19FA23530B0D}"/>
    <cellStyle name="Normal 13 2 2 21" xfId="4279" xr:uid="{12851E03-6DCD-4474-9F96-09D9206A189D}"/>
    <cellStyle name="Normal 13 2 2 22" xfId="4280" xr:uid="{1DFFFEB6-5498-467D-A184-6E7CB7055468}"/>
    <cellStyle name="Normal 13 2 2 23" xfId="4281" xr:uid="{A4031E87-B220-41E2-B775-B1FE5E0BBDB5}"/>
    <cellStyle name="Normal 13 2 2 24" xfId="4282" xr:uid="{3D8F534C-0335-4CD1-B4C3-570FFAC0A862}"/>
    <cellStyle name="Normal 13 2 2 25" xfId="4283" xr:uid="{48D294CC-5A0C-4D32-B3CC-0BA539C93A3B}"/>
    <cellStyle name="Normal 13 2 2 26" xfId="4284" xr:uid="{9A687DEC-95F4-4902-A5D9-808DA835F676}"/>
    <cellStyle name="Normal 13 2 2 27" xfId="4285" xr:uid="{1B7CB3DE-5951-471D-99EB-D76FA29FE4B0}"/>
    <cellStyle name="Normal 13 2 2 28" xfId="4286" xr:uid="{CA7AAF62-8AB7-44C2-8891-26B6CF03D571}"/>
    <cellStyle name="Normal 13 2 2 29" xfId="4287" xr:uid="{B128A0E1-6492-49FA-9966-7C39A604549E}"/>
    <cellStyle name="Normal 13 2 2 3" xfId="4288" xr:uid="{31670D55-1A2B-4026-8183-C27F72A27B1B}"/>
    <cellStyle name="Normal 13 2 2 30" xfId="4289" xr:uid="{9B4D37A9-5EAE-4AC4-B3FD-E45FBE5B3098}"/>
    <cellStyle name="Normal 13 2 2 31" xfId="4290" xr:uid="{1063BB80-1B16-4736-B3F7-43693F95F28C}"/>
    <cellStyle name="Normal 13 2 2 32" xfId="4291" xr:uid="{2BF029F3-DF66-453D-AFB5-FE591839C624}"/>
    <cellStyle name="Normal 13 2 2 33" xfId="4292" xr:uid="{235027F5-F979-405A-8ECC-546CD4DB0F2A}"/>
    <cellStyle name="Normal 13 2 2 34" xfId="4293" xr:uid="{60DBA38A-F835-4230-995B-AFB29CC17100}"/>
    <cellStyle name="Normal 13 2 2 35" xfId="4294" xr:uid="{F5D751E7-FAB6-4D39-BAE6-9FFCEFF46732}"/>
    <cellStyle name="Normal 13 2 2 36" xfId="4295" xr:uid="{F2E0064F-C9A9-4D37-A270-8E734411C428}"/>
    <cellStyle name="Normal 13 2 2 37" xfId="4296" xr:uid="{FF280B2A-D636-475F-9E96-731FF9225FA5}"/>
    <cellStyle name="Normal 13 2 2 38" xfId="4297" xr:uid="{7CBA8943-33AF-46DC-A2E0-8ADF63E21788}"/>
    <cellStyle name="Normal 13 2 2 39" xfId="4298" xr:uid="{159C7315-005A-4043-A7BF-75F0A95E1DD2}"/>
    <cellStyle name="Normal 13 2 2 4" xfId="4299" xr:uid="{2DEEF949-B9D1-4EF4-BAD9-42458BFD6BCC}"/>
    <cellStyle name="Normal 13 2 2 40" xfId="4300" xr:uid="{BB9B2674-1A09-4552-AA87-5E8518C55052}"/>
    <cellStyle name="Normal 13 2 2 5" xfId="4301" xr:uid="{8016D3C4-347D-4FBC-B797-EACB321A861B}"/>
    <cellStyle name="Normal 13 2 2 6" xfId="4302" xr:uid="{01421B1F-1027-41DE-A2DF-2D4EED7FC6F7}"/>
    <cellStyle name="Normal 13 2 2 7" xfId="4303" xr:uid="{85D653BD-42CA-4B11-A169-F57C4612B7D2}"/>
    <cellStyle name="Normal 13 2 2 8" xfId="4304" xr:uid="{648E2E70-E2AF-4540-8045-FF185123E4F4}"/>
    <cellStyle name="Normal 13 2 2 9" xfId="4305" xr:uid="{4CFB2348-3AF1-4E15-B4EE-8681A64B1B21}"/>
    <cellStyle name="Normal 13 2 20" xfId="4306" xr:uid="{5A2EAF49-F7C5-466B-AFDE-F148E5AF9362}"/>
    <cellStyle name="Normal 13 2 21" xfId="4307" xr:uid="{E0BED07A-6920-4BBC-B6D8-4F6780C5E48A}"/>
    <cellStyle name="Normal 13 2 22" xfId="4308" xr:uid="{7E5C41B8-F1CB-4B19-8890-6926100B1BBB}"/>
    <cellStyle name="Normal 13 2 23" xfId="4309" xr:uid="{2DF5D264-15FA-49EB-B529-24DD2B92B6D7}"/>
    <cellStyle name="Normal 13 2 24" xfId="4310" xr:uid="{4D8B9B85-1104-45BB-8179-DA23175A93AE}"/>
    <cellStyle name="Normal 13 2 25" xfId="4311" xr:uid="{6498A994-6EDD-4ED6-AA2B-8988DCCAF56F}"/>
    <cellStyle name="Normal 13 2 26" xfId="4312" xr:uid="{854FA885-240D-4922-BECB-6756551A49BF}"/>
    <cellStyle name="Normal 13 2 27" xfId="4313" xr:uid="{1DA1A034-AA58-485F-B0D9-BA83970C4346}"/>
    <cellStyle name="Normal 13 2 28" xfId="4314" xr:uid="{32CAD60C-45D4-4EA4-B199-E061BF8093AB}"/>
    <cellStyle name="Normal 13 2 29" xfId="4315" xr:uid="{D157CBE9-DFAE-417D-863B-2BCED7DFDA46}"/>
    <cellStyle name="Normal 13 2 3" xfId="4316" xr:uid="{87C1C744-C1A8-4F4F-8E45-7645DE52B086}"/>
    <cellStyle name="Normal 13 2 3 10" xfId="4317" xr:uid="{2720EEB5-8FAF-401C-AF6B-C08B3BC53572}"/>
    <cellStyle name="Normal 13 2 3 11" xfId="4318" xr:uid="{FDF2A891-CA9F-4302-A72B-E80B38F0B510}"/>
    <cellStyle name="Normal 13 2 3 12" xfId="4319" xr:uid="{301F1DD6-2977-47FF-8B73-E58365378C50}"/>
    <cellStyle name="Normal 13 2 3 13" xfId="4320" xr:uid="{D1D4A707-8AF7-4C48-8A64-20CC5F09728A}"/>
    <cellStyle name="Normal 13 2 3 14" xfId="4321" xr:uid="{0BD06889-006C-4A24-9BA2-231DF1AA759B}"/>
    <cellStyle name="Normal 13 2 3 15" xfId="4322" xr:uid="{222C8249-9940-4734-83AE-7B28657652AB}"/>
    <cellStyle name="Normal 13 2 3 16" xfId="4323" xr:uid="{963C8B9D-9C79-49F1-A248-B7A1B5156351}"/>
    <cellStyle name="Normal 13 2 3 17" xfId="4324" xr:uid="{8894FDF7-A545-4418-87A4-EFAD8ECBC259}"/>
    <cellStyle name="Normal 13 2 3 18" xfId="4325" xr:uid="{DA9996D4-B9A6-4365-A95D-103EF853E510}"/>
    <cellStyle name="Normal 13 2 3 19" xfId="4326" xr:uid="{03465118-E785-4DEA-8388-177760B2E4AC}"/>
    <cellStyle name="Normal 13 2 3 2" xfId="4327" xr:uid="{2BC4D53D-9F8D-41AF-8DB3-E98EAB234AD7}"/>
    <cellStyle name="Normal 13 2 3 2 10" xfId="4328" xr:uid="{1B6D1085-8F2A-40F3-BE2F-452022178586}"/>
    <cellStyle name="Normal 13 2 3 2 11" xfId="4329" xr:uid="{356F9627-41C5-4069-A934-6042249AE029}"/>
    <cellStyle name="Normal 13 2 3 2 12" xfId="4330" xr:uid="{CA931DDD-A68E-402B-A92C-78623A16AFFC}"/>
    <cellStyle name="Normal 13 2 3 2 13" xfId="4331" xr:uid="{0B21799C-BF71-4187-A859-0B84529F9660}"/>
    <cellStyle name="Normal 13 2 3 2 14" xfId="4332" xr:uid="{0D4D7051-5F24-45AA-BE12-ACF3601FCD3D}"/>
    <cellStyle name="Normal 13 2 3 2 15" xfId="4333" xr:uid="{0F5E2524-EF7D-497D-A28F-7B7259D2A656}"/>
    <cellStyle name="Normal 13 2 3 2 16" xfId="4334" xr:uid="{6A56264C-3400-4AE0-B186-60283FB4EEC2}"/>
    <cellStyle name="Normal 13 2 3 2 17" xfId="4335" xr:uid="{E632CE46-8C12-4EE8-BF95-EE88AA20FCD3}"/>
    <cellStyle name="Normal 13 2 3 2 18" xfId="4336" xr:uid="{F41B1D90-2F54-4819-959E-4A445C76F66D}"/>
    <cellStyle name="Normal 13 2 3 2 19" xfId="4337" xr:uid="{52811A4C-FFE7-4A9A-9164-9542CCA82AE0}"/>
    <cellStyle name="Normal 13 2 3 2 2" xfId="4338" xr:uid="{9B3FC068-59B6-4226-A664-AB67081FCDC4}"/>
    <cellStyle name="Normal 13 2 3 2 20" xfId="4339" xr:uid="{476C94A0-7E17-44DB-8E91-4DA5A567A880}"/>
    <cellStyle name="Normal 13 2 3 2 21" xfId="4340" xr:uid="{A1A0D812-5A6D-47F6-B204-30DFB8FF094D}"/>
    <cellStyle name="Normal 13 2 3 2 22" xfId="4341" xr:uid="{4D9A510C-BFBC-48D2-A5B7-3ADFF1C366D7}"/>
    <cellStyle name="Normal 13 2 3 2 23" xfId="4342" xr:uid="{136E614E-A5D7-46DE-9FC9-81856965AB6B}"/>
    <cellStyle name="Normal 13 2 3 2 24" xfId="4343" xr:uid="{633E793C-2DE5-4DE8-BFCA-ABAF0C89660D}"/>
    <cellStyle name="Normal 13 2 3 2 25" xfId="4344" xr:uid="{0C43F2EB-F2D9-4339-BA43-5EE143F2F3A1}"/>
    <cellStyle name="Normal 13 2 3 2 26" xfId="4345" xr:uid="{16585C39-8B90-4B9C-A5C3-EE5C58239E95}"/>
    <cellStyle name="Normal 13 2 3 2 27" xfId="4346" xr:uid="{A0377E0C-C676-4D23-A173-9D9380BEE253}"/>
    <cellStyle name="Normal 13 2 3 2 28" xfId="4347" xr:uid="{4F524D3A-74B4-4DC8-A5CF-924ECA786C39}"/>
    <cellStyle name="Normal 13 2 3 2 29" xfId="4348" xr:uid="{A2B6BDBD-E54C-4C95-B565-E9394A4B8DE5}"/>
    <cellStyle name="Normal 13 2 3 2 3" xfId="4349" xr:uid="{1D0C2030-B3C2-4911-8DB4-E58CF5B34921}"/>
    <cellStyle name="Normal 13 2 3 2 30" xfId="4350" xr:uid="{34E25512-8CF2-4B74-8E4C-044D3CE44DCF}"/>
    <cellStyle name="Normal 13 2 3 2 31" xfId="4351" xr:uid="{DFF35938-AFCC-4209-8488-E3D2EAE49500}"/>
    <cellStyle name="Normal 13 2 3 2 32" xfId="4352" xr:uid="{CA1E8C59-D941-4F6B-B477-A01EAD2CC500}"/>
    <cellStyle name="Normal 13 2 3 2 33" xfId="4353" xr:uid="{413FCFAD-376E-4302-BDD4-A8E4D5567E98}"/>
    <cellStyle name="Normal 13 2 3 2 34" xfId="4354" xr:uid="{C85346FD-057B-41FC-9378-4845D7B6707B}"/>
    <cellStyle name="Normal 13 2 3 2 35" xfId="4355" xr:uid="{9231836C-4B0B-48F8-A232-2FD74F98218C}"/>
    <cellStyle name="Normal 13 2 3 2 36" xfId="4356" xr:uid="{4129023E-62E5-47A8-BC84-604DC0C79B1D}"/>
    <cellStyle name="Normal 13 2 3 2 37" xfId="4357" xr:uid="{50C68277-5326-4915-AA40-3F20BE967DB9}"/>
    <cellStyle name="Normal 13 2 3 2 38" xfId="4358" xr:uid="{2AE5C132-E00B-4C19-AF52-5125A419EA15}"/>
    <cellStyle name="Normal 13 2 3 2 4" xfId="4359" xr:uid="{022F1C60-9DAE-43F2-ABA8-46E121D12FA9}"/>
    <cellStyle name="Normal 13 2 3 2 5" xfId="4360" xr:uid="{B8F081D1-125B-4FA9-B5E7-3E04D423EB0F}"/>
    <cellStyle name="Normal 13 2 3 2 6" xfId="4361" xr:uid="{9DA5E5AD-FB3E-4FD4-AD47-A51BF0FF849D}"/>
    <cellStyle name="Normal 13 2 3 2 7" xfId="4362" xr:uid="{06CCC260-F172-497B-B74D-2972B9940A64}"/>
    <cellStyle name="Normal 13 2 3 2 8" xfId="4363" xr:uid="{06D32225-F55A-42F4-8B0A-6CB289C9981A}"/>
    <cellStyle name="Normal 13 2 3 2 9" xfId="4364" xr:uid="{DE96D143-B728-4DAD-B028-2C9B6D4DF834}"/>
    <cellStyle name="Normal 13 2 3 20" xfId="4365" xr:uid="{3DA183B8-A9B3-4B8B-BA01-34DE7E102237}"/>
    <cellStyle name="Normal 13 2 3 21" xfId="4366" xr:uid="{A8E0C74F-E59B-42FE-9D8C-58D130962A2C}"/>
    <cellStyle name="Normal 13 2 3 22" xfId="4367" xr:uid="{C8ECE64B-4175-4AE0-8D25-AB81493BD87D}"/>
    <cellStyle name="Normal 13 2 3 23" xfId="4368" xr:uid="{968F3381-32A0-4E8A-82ED-A157980CB654}"/>
    <cellStyle name="Normal 13 2 3 24" xfId="4369" xr:uid="{E9E79EBA-FB8A-4D07-8EEA-CB652BF137D5}"/>
    <cellStyle name="Normal 13 2 3 25" xfId="4370" xr:uid="{BCDC8D25-05DE-4AC7-A407-8759DDF8B7C3}"/>
    <cellStyle name="Normal 13 2 3 26" xfId="4371" xr:uid="{208D0F95-CAAB-4DA5-B099-92E0F5607795}"/>
    <cellStyle name="Normal 13 2 3 27" xfId="4372" xr:uid="{F5AF145D-B9A5-4F8D-B25B-EEEDCB393FBC}"/>
    <cellStyle name="Normal 13 2 3 28" xfId="4373" xr:uid="{360903C7-828F-4C39-827D-A06B6A135A5F}"/>
    <cellStyle name="Normal 13 2 3 29" xfId="4374" xr:uid="{B2EB6ACD-0941-4B73-A790-568BDC721E9C}"/>
    <cellStyle name="Normal 13 2 3 3" xfId="4375" xr:uid="{B37EB55B-6448-4C3B-9842-4BE6F882C5F5}"/>
    <cellStyle name="Normal 13 2 3 30" xfId="4376" xr:uid="{1C87B864-6149-43A3-89BE-ABAAFC623202}"/>
    <cellStyle name="Normal 13 2 3 31" xfId="4377" xr:uid="{1B5EEBB7-D060-40A8-AF76-FE0CD1CF70B5}"/>
    <cellStyle name="Normal 13 2 3 32" xfId="4378" xr:uid="{30020CA8-D05B-4B52-9B10-386E604B5BA2}"/>
    <cellStyle name="Normal 13 2 3 33" xfId="4379" xr:uid="{435D1815-123F-48E9-B54B-B7E988C55FF7}"/>
    <cellStyle name="Normal 13 2 3 34" xfId="4380" xr:uid="{395F7201-11EF-4673-B99E-DD33BEB97219}"/>
    <cellStyle name="Normal 13 2 3 35" xfId="4381" xr:uid="{BE2B78EA-4C5F-45EF-86D6-56B347ACCDCF}"/>
    <cellStyle name="Normal 13 2 3 36" xfId="4382" xr:uid="{E59D4557-0304-4236-A556-AE71A779FF2C}"/>
    <cellStyle name="Normal 13 2 3 37" xfId="4383" xr:uid="{3AD50290-1EAA-49B8-B6B6-6DA10AEA7481}"/>
    <cellStyle name="Normal 13 2 3 38" xfId="4384" xr:uid="{4ED881E9-3A27-45D3-AF31-2A597617131C}"/>
    <cellStyle name="Normal 13 2 3 4" xfId="4385" xr:uid="{D317D493-A79D-4833-B374-2AFC07993596}"/>
    <cellStyle name="Normal 13 2 3 5" xfId="4386" xr:uid="{DF2C3111-C1D7-4F72-8598-8B75616F5534}"/>
    <cellStyle name="Normal 13 2 3 6" xfId="4387" xr:uid="{458533E4-2B8E-41A6-AE2B-5E0E7D94D025}"/>
    <cellStyle name="Normal 13 2 3 7" xfId="4388" xr:uid="{3B61A7EE-E6F1-46EC-ADC6-620EF8841822}"/>
    <cellStyle name="Normal 13 2 3 8" xfId="4389" xr:uid="{9FB11B39-2084-479A-9D51-0696F1E24DCF}"/>
    <cellStyle name="Normal 13 2 3 9" xfId="4390" xr:uid="{0623D722-05E0-4208-ADCC-6A9B64EBD483}"/>
    <cellStyle name="Normal 13 2 30" xfId="4391" xr:uid="{B7C52613-79D1-4187-A7F5-AA126238DEA8}"/>
    <cellStyle name="Normal 13 2 31" xfId="4392" xr:uid="{0E828550-29F0-4C6F-BDC9-9C30EC99ED9D}"/>
    <cellStyle name="Normal 13 2 32" xfId="4393" xr:uid="{3757A53B-C9CE-4769-B4F1-DB41ED3E4673}"/>
    <cellStyle name="Normal 13 2 33" xfId="4394" xr:uid="{0B3CB1C0-AB70-41AA-A7A8-A65535F79F79}"/>
    <cellStyle name="Normal 13 2 34" xfId="4395" xr:uid="{A650D685-0C40-4C14-9651-120AFDB55E65}"/>
    <cellStyle name="Normal 13 2 35" xfId="4396" xr:uid="{66A6C44B-9759-4B6F-A1A0-1B34EA4F4C2D}"/>
    <cellStyle name="Normal 13 2 36" xfId="4397" xr:uid="{29086556-C905-40FD-8A22-E3B0C3800381}"/>
    <cellStyle name="Normal 13 2 37" xfId="4398" xr:uid="{BC0D5E3A-2ECA-46D6-9B76-D1A7E5AF1499}"/>
    <cellStyle name="Normal 13 2 38" xfId="4399" xr:uid="{BB2C9A58-CCB7-476F-AB4F-3DB87F518154}"/>
    <cellStyle name="Normal 13 2 39" xfId="4400" xr:uid="{6143DD23-1EF3-43CD-88FB-D4EA26F850F9}"/>
    <cellStyle name="Normal 13 2 4" xfId="4401" xr:uid="{3E80A979-05F3-4ACF-A27B-D1B20116467A}"/>
    <cellStyle name="Normal 13 2 40" xfId="4402" xr:uid="{26FDE978-B4B0-473A-8B4A-9288EA74686F}"/>
    <cellStyle name="Normal 13 2 5" xfId="4403" xr:uid="{374D0323-EA0C-46F5-8170-78A388EC3148}"/>
    <cellStyle name="Normal 13 2 6" xfId="4404" xr:uid="{3C5DEFC2-3481-43AC-A633-F3955B823F2C}"/>
    <cellStyle name="Normal 13 2 7" xfId="4405" xr:uid="{57614B22-87CF-4AB8-AFD5-5BB586138FE9}"/>
    <cellStyle name="Normal 13 2 8" xfId="4406" xr:uid="{92D312D7-F2DD-428F-9EC5-55E052D62464}"/>
    <cellStyle name="Normal 13 2 9" xfId="4407" xr:uid="{71E2FD4C-824E-45CC-A6FC-3A395F09BD41}"/>
    <cellStyle name="Normal 13 20" xfId="4408" xr:uid="{3A4077FB-3156-4710-8229-D84A69D61237}"/>
    <cellStyle name="Normal 13 21" xfId="4409" xr:uid="{087FE0B8-558A-4FBF-AEF8-AB137DE7C7E1}"/>
    <cellStyle name="Normal 13 22" xfId="4410" xr:uid="{8419D4AD-AE2A-4110-BA0A-8769D2D369FB}"/>
    <cellStyle name="Normal 13 23" xfId="4411" xr:uid="{CA2658D9-8C53-4A71-BC82-73C98DAE3730}"/>
    <cellStyle name="Normal 13 24" xfId="4412" xr:uid="{28471D14-7A97-45EC-8BFC-227A2AA693DC}"/>
    <cellStyle name="Normal 13 25" xfId="4413" xr:uid="{BC16591F-6401-4849-A50D-B0637873E04B}"/>
    <cellStyle name="Normal 13 26" xfId="4414" xr:uid="{22D4DE60-F355-49C6-BBE2-1DD7EE471939}"/>
    <cellStyle name="Normal 13 27" xfId="4415" xr:uid="{AC5CBCD4-E0E6-407A-97D1-9E80F4A71BFC}"/>
    <cellStyle name="Normal 13 28" xfId="4416" xr:uid="{6C0D0C3D-816C-4E26-A3E5-021504FB603E}"/>
    <cellStyle name="Normal 13 29" xfId="4417" xr:uid="{F154B273-8CC8-4C02-87AF-1CD6FF32774C}"/>
    <cellStyle name="Normal 13 3" xfId="4418" xr:uid="{7BACC376-B9A6-4E08-8489-4F220A71866C}"/>
    <cellStyle name="Normal 13 3 10" xfId="4419" xr:uid="{92D47945-AA91-49E3-9060-7109ADF370AC}"/>
    <cellStyle name="Normal 13 3 11" xfId="4420" xr:uid="{FCECC52F-9FDD-4911-AD23-AE046DA2E4D2}"/>
    <cellStyle name="Normal 13 3 12" xfId="4421" xr:uid="{F6A58258-E2B2-49D7-B683-1F2CBFEC037A}"/>
    <cellStyle name="Normal 13 3 13" xfId="4422" xr:uid="{370CF403-1E19-4DC1-A8D7-7588182565B4}"/>
    <cellStyle name="Normal 13 3 14" xfId="4423" xr:uid="{01E5A42C-485F-4989-A84F-9C8AA59E6477}"/>
    <cellStyle name="Normal 13 3 15" xfId="4424" xr:uid="{E35208D1-A09A-4053-82F3-E10A8599E2C3}"/>
    <cellStyle name="Normal 13 3 16" xfId="4425" xr:uid="{979A9DFC-E477-4185-B54E-09BB18EDF609}"/>
    <cellStyle name="Normal 13 3 17" xfId="4426" xr:uid="{EF38EEA9-5FD9-45D3-8495-804EC0372F1E}"/>
    <cellStyle name="Normal 13 3 18" xfId="4427" xr:uid="{3706CDED-9A43-49B0-9D39-AE5C8A33BA3E}"/>
    <cellStyle name="Normal 13 3 19" xfId="4428" xr:uid="{6F2890EC-D3C4-40EE-9CD6-B0047A27855D}"/>
    <cellStyle name="Normal 13 3 2" xfId="4429" xr:uid="{91F9CDEB-1890-4D73-AC02-0FD55B0FE305}"/>
    <cellStyle name="Normal 13 3 2 10" xfId="4430" xr:uid="{38B3FCA4-A526-4011-9661-2864AB137AD4}"/>
    <cellStyle name="Normal 13 3 2 11" xfId="4431" xr:uid="{101B2FB7-8EC6-4DB5-9DF4-1B98F24C7F4F}"/>
    <cellStyle name="Normal 13 3 2 12" xfId="4432" xr:uid="{395803F5-7DBE-4715-B2A4-7724C403063B}"/>
    <cellStyle name="Normal 13 3 2 13" xfId="4433" xr:uid="{AD0D2072-B23F-4229-9429-6BB5D7EB77FA}"/>
    <cellStyle name="Normal 13 3 2 14" xfId="4434" xr:uid="{50C27342-5954-4162-B3EB-8ACA38A4820F}"/>
    <cellStyle name="Normal 13 3 2 15" xfId="4435" xr:uid="{3332B775-CA76-4575-8425-E1A2DBB0BFAF}"/>
    <cellStyle name="Normal 13 3 2 16" xfId="4436" xr:uid="{B2D8AFB0-0CB5-4E62-BD8D-7425408A9724}"/>
    <cellStyle name="Normal 13 3 2 17" xfId="4437" xr:uid="{7F82FA90-18AA-4528-BA93-2539854B2DAC}"/>
    <cellStyle name="Normal 13 3 2 18" xfId="4438" xr:uid="{F669C5CF-0A1A-4095-9E46-DB61FE721C2F}"/>
    <cellStyle name="Normal 13 3 2 19" xfId="4439" xr:uid="{31967D59-674F-439B-873D-031F76EB14EE}"/>
    <cellStyle name="Normal 13 3 2 2" xfId="4440" xr:uid="{3B65ECE5-1C48-47DF-86AE-18287EED08C5}"/>
    <cellStyle name="Normal 13 3 2 2 10" xfId="4441" xr:uid="{1D46AFC2-B837-4A43-A31B-DCDF8E3B8E9E}"/>
    <cellStyle name="Normal 13 3 2 2 11" xfId="4442" xr:uid="{577557B2-840D-43D6-B6E4-532738DC5389}"/>
    <cellStyle name="Normal 13 3 2 2 12" xfId="4443" xr:uid="{93F0B828-F0B9-4BD9-A39A-38906547B4E4}"/>
    <cellStyle name="Normal 13 3 2 2 13" xfId="4444" xr:uid="{8CA3E49C-F56A-4464-8092-89FB32CD1982}"/>
    <cellStyle name="Normal 13 3 2 2 14" xfId="4445" xr:uid="{40B16747-678D-4F5D-9EB2-98E6D77C29B2}"/>
    <cellStyle name="Normal 13 3 2 2 15" xfId="4446" xr:uid="{33F6ADF2-FC3A-4742-BC06-0D98F5E717D4}"/>
    <cellStyle name="Normal 13 3 2 2 16" xfId="4447" xr:uid="{632B8257-1A09-4B7D-AB07-D5A708728ED7}"/>
    <cellStyle name="Normal 13 3 2 2 17" xfId="4448" xr:uid="{4D8CD67A-5890-4E84-B2A5-4516305D6532}"/>
    <cellStyle name="Normal 13 3 2 2 18" xfId="4449" xr:uid="{14DFEFA5-C0B2-46EB-8DEE-202075015B66}"/>
    <cellStyle name="Normal 13 3 2 2 19" xfId="4450" xr:uid="{FA5FFE94-E03E-4AA7-9926-9372676588EE}"/>
    <cellStyle name="Normal 13 3 2 2 2" xfId="4451" xr:uid="{3A8E9346-DCDA-45ED-9A49-7F5DFF82ED9A}"/>
    <cellStyle name="Normal 13 3 2 2 2 10" xfId="4452" xr:uid="{3F037179-9244-4A80-B6AB-D4DBD2601E09}"/>
    <cellStyle name="Normal 13 3 2 2 2 11" xfId="4453" xr:uid="{021CC7FE-8D1F-4693-A031-DC949B4BEB31}"/>
    <cellStyle name="Normal 13 3 2 2 2 12" xfId="4454" xr:uid="{04B1B15D-8EE7-49F7-AD65-B5111B578D5A}"/>
    <cellStyle name="Normal 13 3 2 2 2 13" xfId="4455" xr:uid="{FA8728C7-E290-45D5-AACE-35E732FE4047}"/>
    <cellStyle name="Normal 13 3 2 2 2 14" xfId="4456" xr:uid="{B5A6D907-EFD4-455F-8E50-C226CF46F48D}"/>
    <cellStyle name="Normal 13 3 2 2 2 15" xfId="4457" xr:uid="{9BD446F9-180A-4C7A-AE70-DFFC5650B877}"/>
    <cellStyle name="Normal 13 3 2 2 2 16" xfId="4458" xr:uid="{3707E1ED-0F37-4EF3-8F5C-4434791DE676}"/>
    <cellStyle name="Normal 13 3 2 2 2 17" xfId="4459" xr:uid="{FC1C4FAC-F361-4D14-A977-2D2E6EE46375}"/>
    <cellStyle name="Normal 13 3 2 2 2 18" xfId="4460" xr:uid="{895C401F-87B3-4A4B-9BB9-D778553BF0D6}"/>
    <cellStyle name="Normal 13 3 2 2 2 19" xfId="4461" xr:uid="{5FEB12D0-8886-42CD-A94C-68AE4C89C3FA}"/>
    <cellStyle name="Normal 13 3 2 2 2 2" xfId="4462" xr:uid="{26E7E34C-24CE-4F11-B9AE-D49B499528DA}"/>
    <cellStyle name="Normal 13 3 2 2 2 20" xfId="4463" xr:uid="{0D10377A-07A6-4156-A633-C01F162D28E3}"/>
    <cellStyle name="Normal 13 3 2 2 2 21" xfId="4464" xr:uid="{C490DA81-E99B-4E8D-89A0-7707C14FD433}"/>
    <cellStyle name="Normal 13 3 2 2 2 22" xfId="4465" xr:uid="{62410F31-84B6-496F-93D5-CE8C40B8729C}"/>
    <cellStyle name="Normal 13 3 2 2 2 23" xfId="4466" xr:uid="{9B2FE3E4-643D-42AB-98A7-466C74D31FB1}"/>
    <cellStyle name="Normal 13 3 2 2 2 24" xfId="4467" xr:uid="{96F8E2BE-B318-4017-A315-9B150FEDBB6B}"/>
    <cellStyle name="Normal 13 3 2 2 2 25" xfId="4468" xr:uid="{D49C7557-8C71-4096-930E-173F7B260498}"/>
    <cellStyle name="Normal 13 3 2 2 2 26" xfId="4469" xr:uid="{2F03C6DF-65FD-4225-86BE-0353DC773554}"/>
    <cellStyle name="Normal 13 3 2 2 2 27" xfId="4470" xr:uid="{2AE508F9-943F-4EC5-AFDB-F41375625DC2}"/>
    <cellStyle name="Normal 13 3 2 2 2 28" xfId="4471" xr:uid="{84DA9E57-E93A-4559-9EFB-9F8D4DE129A5}"/>
    <cellStyle name="Normal 13 3 2 2 2 29" xfId="4472" xr:uid="{8BF57000-0A3F-4A19-832E-0DDDEBBD298C}"/>
    <cellStyle name="Normal 13 3 2 2 2 3" xfId="4473" xr:uid="{D45A08B0-7C59-449D-BDAE-815902436D2B}"/>
    <cellStyle name="Normal 13 3 2 2 2 30" xfId="4474" xr:uid="{65310C50-3C43-4FA7-81BC-E13A171FE4FD}"/>
    <cellStyle name="Normal 13 3 2 2 2 31" xfId="4475" xr:uid="{F201AA86-DDF0-446C-8E18-99859A908475}"/>
    <cellStyle name="Normal 13 3 2 2 2 32" xfId="4476" xr:uid="{102ECBB3-5282-4B12-9A4F-C9880773E2C4}"/>
    <cellStyle name="Normal 13 3 2 2 2 33" xfId="4477" xr:uid="{751C250C-7CB9-4EB3-A935-CDEE0BB79E7E}"/>
    <cellStyle name="Normal 13 3 2 2 2 34" xfId="4478" xr:uid="{915C36A3-A501-4D11-A180-7618899A0852}"/>
    <cellStyle name="Normal 13 3 2 2 2 35" xfId="4479" xr:uid="{A1CA0FEB-B020-47F1-9DC9-8BE967E6652A}"/>
    <cellStyle name="Normal 13 3 2 2 2 36" xfId="4480" xr:uid="{4A2F0FB0-7716-45FA-AB35-A2D9B7838422}"/>
    <cellStyle name="Normal 13 3 2 2 2 37" xfId="4481" xr:uid="{99E4671F-226A-4651-A7DE-36AB6969497D}"/>
    <cellStyle name="Normal 13 3 2 2 2 38" xfId="4482" xr:uid="{1E8A8E51-8439-4801-8942-6401B81091D7}"/>
    <cellStyle name="Normal 13 3 2 2 2 4" xfId="4483" xr:uid="{B1EA6A97-C875-4656-AF59-E4028E263674}"/>
    <cellStyle name="Normal 13 3 2 2 2 5" xfId="4484" xr:uid="{12CC59BE-B199-4969-9AA1-81005E5BA389}"/>
    <cellStyle name="Normal 13 3 2 2 2 6" xfId="4485" xr:uid="{38413811-6613-44DA-B693-F6633DF1E082}"/>
    <cellStyle name="Normal 13 3 2 2 2 7" xfId="4486" xr:uid="{F4230C19-5DEA-439D-9C3B-9E488EBA79BB}"/>
    <cellStyle name="Normal 13 3 2 2 2 8" xfId="4487" xr:uid="{3608C1F5-CE2D-40E3-8572-2868AD984207}"/>
    <cellStyle name="Normal 13 3 2 2 2 9" xfId="4488" xr:uid="{C034F88A-ACBA-4B00-97C5-62520B145640}"/>
    <cellStyle name="Normal 13 3 2 2 20" xfId="4489" xr:uid="{E2FBD451-A082-4612-AA54-EA6141628DD5}"/>
    <cellStyle name="Normal 13 3 2 2 21" xfId="4490" xr:uid="{402BE03A-607C-4888-8582-B9132187DA01}"/>
    <cellStyle name="Normal 13 3 2 2 22" xfId="4491" xr:uid="{FA65AD7A-35FD-4C8C-BAD5-0EF2C8077B5E}"/>
    <cellStyle name="Normal 13 3 2 2 23" xfId="4492" xr:uid="{FCA881EA-01CC-4EAE-BF28-9E74310D07E7}"/>
    <cellStyle name="Normal 13 3 2 2 24" xfId="4493" xr:uid="{27F26792-095B-4799-A099-22E8D6EF4DF4}"/>
    <cellStyle name="Normal 13 3 2 2 25" xfId="4494" xr:uid="{908804C0-5914-4F6D-A0EA-C939E816A30E}"/>
    <cellStyle name="Normal 13 3 2 2 26" xfId="4495" xr:uid="{40F02EFB-A7CD-4819-9DFC-CA7F09AD7D61}"/>
    <cellStyle name="Normal 13 3 2 2 27" xfId="4496" xr:uid="{F661B24C-6E8C-43AC-BE9A-215A77C3393F}"/>
    <cellStyle name="Normal 13 3 2 2 28" xfId="4497" xr:uid="{56D2ABD5-C9C0-46C9-AC23-2EC9D997BCB5}"/>
    <cellStyle name="Normal 13 3 2 2 29" xfId="4498" xr:uid="{08F9F73A-6B5C-408A-ACE5-301276292F84}"/>
    <cellStyle name="Normal 13 3 2 2 3" xfId="4499" xr:uid="{F6E6CCE2-576E-4D5F-93A6-6E3003E41270}"/>
    <cellStyle name="Normal 13 3 2 2 30" xfId="4500" xr:uid="{2BD4E50D-F814-4453-AAFC-F0F8138D9D07}"/>
    <cellStyle name="Normal 13 3 2 2 31" xfId="4501" xr:uid="{3783A46D-521E-46F4-A475-E6C64B44EC87}"/>
    <cellStyle name="Normal 13 3 2 2 32" xfId="4502" xr:uid="{9A9B37E2-E179-408C-8111-2B668654F2ED}"/>
    <cellStyle name="Normal 13 3 2 2 33" xfId="4503" xr:uid="{F578308D-4BEA-4308-9FB5-D91B48EEC2A8}"/>
    <cellStyle name="Normal 13 3 2 2 34" xfId="4504" xr:uid="{46FD04E4-DBAF-44CB-BB09-F7A5E1B567DD}"/>
    <cellStyle name="Normal 13 3 2 2 35" xfId="4505" xr:uid="{50AD854E-5C35-450C-A124-83FF27D1FDF2}"/>
    <cellStyle name="Normal 13 3 2 2 36" xfId="4506" xr:uid="{D025EC53-0474-4B07-9595-85BD101D47DC}"/>
    <cellStyle name="Normal 13 3 2 2 37" xfId="4507" xr:uid="{A5BDEDF1-106E-447D-944B-8A2153938713}"/>
    <cellStyle name="Normal 13 3 2 2 38" xfId="4508" xr:uid="{E2573617-7FA3-4AE9-8D25-4BCE08EFB08A}"/>
    <cellStyle name="Normal 13 3 2 2 4" xfId="4509" xr:uid="{CA68605D-89B6-4C28-9323-6A8543D28D72}"/>
    <cellStyle name="Normal 13 3 2 2 5" xfId="4510" xr:uid="{390C37AA-AC6B-4516-993F-AF0C20ACECF4}"/>
    <cellStyle name="Normal 13 3 2 2 6" xfId="4511" xr:uid="{8381941E-0182-4413-AEBC-FDE7B59CD870}"/>
    <cellStyle name="Normal 13 3 2 2 7" xfId="4512" xr:uid="{37D22E01-0F48-4DA3-AF82-090F01F2A5A4}"/>
    <cellStyle name="Normal 13 3 2 2 8" xfId="4513" xr:uid="{6DF267AE-2B5A-42EF-80F7-54266DDB2B3C}"/>
    <cellStyle name="Normal 13 3 2 2 9" xfId="4514" xr:uid="{29712F83-B1F1-4607-B55B-E996188CDE9D}"/>
    <cellStyle name="Normal 13 3 2 20" xfId="4515" xr:uid="{6A285190-E612-4888-B23C-D1B238BAE694}"/>
    <cellStyle name="Normal 13 3 2 21" xfId="4516" xr:uid="{1CCD2326-1DA6-4BF2-9BD5-C1FF2CA7BA30}"/>
    <cellStyle name="Normal 13 3 2 22" xfId="4517" xr:uid="{674027A9-4681-4338-8EBE-10B8F83DFFC9}"/>
    <cellStyle name="Normal 13 3 2 23" xfId="4518" xr:uid="{690003BF-DCCA-4913-BFBA-EAB1A96E6862}"/>
    <cellStyle name="Normal 13 3 2 24" xfId="4519" xr:uid="{5E4621D9-8307-4659-B2D7-A8D148414FF0}"/>
    <cellStyle name="Normal 13 3 2 25" xfId="4520" xr:uid="{82F92900-4898-41F3-A76E-F34D7DEC6519}"/>
    <cellStyle name="Normal 13 3 2 26" xfId="4521" xr:uid="{B79B3A52-523F-49E9-A773-CAB8E3B41075}"/>
    <cellStyle name="Normal 13 3 2 27" xfId="4522" xr:uid="{F5B5E30A-958E-4FEF-84A0-1821684429F0}"/>
    <cellStyle name="Normal 13 3 2 28" xfId="4523" xr:uid="{F73D7A41-C7C6-4102-8539-070836D90DE9}"/>
    <cellStyle name="Normal 13 3 2 29" xfId="4524" xr:uid="{5A0F778F-D30C-4359-850D-382C42B9C1EA}"/>
    <cellStyle name="Normal 13 3 2 3" xfId="4525" xr:uid="{D33D87EB-EB19-4033-A445-B59E31102FD3}"/>
    <cellStyle name="Normal 13 3 2 30" xfId="4526" xr:uid="{F89E2E12-0E6A-49DF-91C9-CA45123CA3D3}"/>
    <cellStyle name="Normal 13 3 2 31" xfId="4527" xr:uid="{464483BE-8814-4F6D-A600-FF84ACCFCAFE}"/>
    <cellStyle name="Normal 13 3 2 32" xfId="4528" xr:uid="{3D7EFB8C-818D-4D03-AE0B-0555768CEDFE}"/>
    <cellStyle name="Normal 13 3 2 33" xfId="4529" xr:uid="{27F84FFA-75BB-4DA8-AF1B-5F1288F9BCF3}"/>
    <cellStyle name="Normal 13 3 2 34" xfId="4530" xr:uid="{65999AA1-819E-4888-8F11-37D02D36D5F1}"/>
    <cellStyle name="Normal 13 3 2 35" xfId="4531" xr:uid="{0C9B46BE-0333-4B72-9D32-3EEB8E59AA6D}"/>
    <cellStyle name="Normal 13 3 2 36" xfId="4532" xr:uid="{D75F7749-A69B-458B-865D-104B2FB8407A}"/>
    <cellStyle name="Normal 13 3 2 37" xfId="4533" xr:uid="{FFC6F3C0-5099-41E5-B0D6-8ECF1C1DC324}"/>
    <cellStyle name="Normal 13 3 2 38" xfId="4534" xr:uid="{0882D109-C0EE-4A8D-A263-90665DD324F4}"/>
    <cellStyle name="Normal 13 3 2 39" xfId="4535" xr:uid="{5536A2E2-0682-4C01-9235-CA96698A3E23}"/>
    <cellStyle name="Normal 13 3 2 4" xfId="4536" xr:uid="{31780B76-F088-461E-99E6-011E0F47F4F8}"/>
    <cellStyle name="Normal 13 3 2 40" xfId="4537" xr:uid="{713D0598-2F48-4AE5-9620-1FB017775FED}"/>
    <cellStyle name="Normal 13 3 2 5" xfId="4538" xr:uid="{8480DA8D-A981-4EA6-A890-436A59C69553}"/>
    <cellStyle name="Normal 13 3 2 6" xfId="4539" xr:uid="{EA286209-6348-4CC3-9FC7-9C99322BE7F9}"/>
    <cellStyle name="Normal 13 3 2 7" xfId="4540" xr:uid="{DA6648DA-2FE4-4936-BED6-9B52ED1B053A}"/>
    <cellStyle name="Normal 13 3 2 8" xfId="4541" xr:uid="{174F9D11-6789-4B41-AE7C-3E93425B6F70}"/>
    <cellStyle name="Normal 13 3 2 9" xfId="4542" xr:uid="{AEC7B3ED-1EBA-4ADF-953F-3E4742071C58}"/>
    <cellStyle name="Normal 13 3 20" xfId="4543" xr:uid="{A4921466-5195-41E6-B72B-61E55B4ADC89}"/>
    <cellStyle name="Normal 13 3 21" xfId="4544" xr:uid="{A1F075F8-587B-49E4-8E3A-C98A1F3929D0}"/>
    <cellStyle name="Normal 13 3 22" xfId="4545" xr:uid="{BA170F43-133F-471A-A785-659A380E1796}"/>
    <cellStyle name="Normal 13 3 23" xfId="4546" xr:uid="{0CD995B2-AF6C-4D65-B2A4-23C6B4BDEC7D}"/>
    <cellStyle name="Normal 13 3 24" xfId="4547" xr:uid="{9102551A-1B96-4D68-B0F0-C53F162B8F35}"/>
    <cellStyle name="Normal 13 3 25" xfId="4548" xr:uid="{90A11800-B31F-4DBB-B7EA-ADA13CD270AA}"/>
    <cellStyle name="Normal 13 3 26" xfId="4549" xr:uid="{80BAF1A1-36F0-466D-A8B1-C6260E160EA4}"/>
    <cellStyle name="Normal 13 3 27" xfId="4550" xr:uid="{6B3A60E8-EE5B-44AA-9005-1AEC89ED7181}"/>
    <cellStyle name="Normal 13 3 28" xfId="4551" xr:uid="{88E135E2-B283-48FA-ADA6-E00CBA79C116}"/>
    <cellStyle name="Normal 13 3 29" xfId="4552" xr:uid="{B673D0C9-78E1-4EBD-AB07-3A143751615E}"/>
    <cellStyle name="Normal 13 3 3" xfId="4553" xr:uid="{5A1A9CE0-1B5C-40A1-958F-668FC1F5AAAB}"/>
    <cellStyle name="Normal 13 3 3 10" xfId="4554" xr:uid="{A190A7A1-8C63-411D-8C7B-08F7328EA622}"/>
    <cellStyle name="Normal 13 3 3 11" xfId="4555" xr:uid="{F5F43BB1-5B2C-4BC2-8527-22021C4060CE}"/>
    <cellStyle name="Normal 13 3 3 12" xfId="4556" xr:uid="{1927A051-12BC-4301-B7ED-639F9F9C5A7A}"/>
    <cellStyle name="Normal 13 3 3 13" xfId="4557" xr:uid="{90CCCBF7-0E4B-47FC-8515-B672EF0D4E74}"/>
    <cellStyle name="Normal 13 3 3 14" xfId="4558" xr:uid="{9B54673D-4C6D-4BEE-A527-F6B76BAF4870}"/>
    <cellStyle name="Normal 13 3 3 15" xfId="4559" xr:uid="{D13CAAD2-2426-4CCB-9EF6-B57C8BBFAF51}"/>
    <cellStyle name="Normal 13 3 3 16" xfId="4560" xr:uid="{266D0817-5E4B-454F-9A9D-F30B3B78042A}"/>
    <cellStyle name="Normal 13 3 3 17" xfId="4561" xr:uid="{D7500257-B73F-499D-A105-64DDA22CAACF}"/>
    <cellStyle name="Normal 13 3 3 18" xfId="4562" xr:uid="{5F07EB9A-2ADA-4662-BB8F-B2DF430E1061}"/>
    <cellStyle name="Normal 13 3 3 19" xfId="4563" xr:uid="{AC09C24A-D45E-46AB-BFD1-4C1C8C9EB5F4}"/>
    <cellStyle name="Normal 13 3 3 2" xfId="4564" xr:uid="{010391B5-DCCC-4375-8FB2-094EF3065096}"/>
    <cellStyle name="Normal 13 3 3 2 10" xfId="4565" xr:uid="{56C65188-E7B9-454D-ABF3-2B1E87B60002}"/>
    <cellStyle name="Normal 13 3 3 2 11" xfId="4566" xr:uid="{AA1627D4-B0D1-4492-A542-20E4F22756CE}"/>
    <cellStyle name="Normal 13 3 3 2 12" xfId="4567" xr:uid="{D4409A52-800E-4F68-AF28-D9DF84C8303F}"/>
    <cellStyle name="Normal 13 3 3 2 13" xfId="4568" xr:uid="{A1B5CFC8-1AC1-436C-8679-CCB413F2FCC8}"/>
    <cellStyle name="Normal 13 3 3 2 14" xfId="4569" xr:uid="{828BB146-8E5A-4C7A-BB80-15B26DB63323}"/>
    <cellStyle name="Normal 13 3 3 2 15" xfId="4570" xr:uid="{0BF64B6E-7D85-4A68-81B2-D41FF036BEC7}"/>
    <cellStyle name="Normal 13 3 3 2 16" xfId="4571" xr:uid="{A85E4D92-3DD4-4746-A9EA-2A7D94BAB333}"/>
    <cellStyle name="Normal 13 3 3 2 17" xfId="4572" xr:uid="{02010B81-A2D5-4947-B858-390A44ADC84F}"/>
    <cellStyle name="Normal 13 3 3 2 18" xfId="4573" xr:uid="{2338934C-21F2-429F-87BC-DE27B294486E}"/>
    <cellStyle name="Normal 13 3 3 2 19" xfId="4574" xr:uid="{12FE674B-644A-44BF-87F9-85EFE6E5F1FB}"/>
    <cellStyle name="Normal 13 3 3 2 2" xfId="4575" xr:uid="{91CA58BD-4E53-4B7A-B249-3BEB50480D62}"/>
    <cellStyle name="Normal 13 3 3 2 20" xfId="4576" xr:uid="{C1414D8F-D585-49E0-93B5-3E63ED68C9C3}"/>
    <cellStyle name="Normal 13 3 3 2 21" xfId="4577" xr:uid="{EFB464C5-8A2C-4671-B7F7-26987056AD5E}"/>
    <cellStyle name="Normal 13 3 3 2 22" xfId="4578" xr:uid="{3DB69681-ACAE-43A8-81D1-E0B30439E8B4}"/>
    <cellStyle name="Normal 13 3 3 2 23" xfId="4579" xr:uid="{98584E3B-743D-48E9-BF9A-6D00809828CC}"/>
    <cellStyle name="Normal 13 3 3 2 24" xfId="4580" xr:uid="{16EE3636-3221-465B-AF85-DE8639238C26}"/>
    <cellStyle name="Normal 13 3 3 2 25" xfId="4581" xr:uid="{F6A31005-0730-4C4B-A99D-D24B6829B67E}"/>
    <cellStyle name="Normal 13 3 3 2 26" xfId="4582" xr:uid="{E95C2E57-C496-4E7B-961A-CCBA2063083F}"/>
    <cellStyle name="Normal 13 3 3 2 27" xfId="4583" xr:uid="{0EDF2671-3181-4A4D-A9BA-4CBAE19A79DC}"/>
    <cellStyle name="Normal 13 3 3 2 28" xfId="4584" xr:uid="{CFF03DEA-7AD2-4174-A72A-401153494549}"/>
    <cellStyle name="Normal 13 3 3 2 29" xfId="4585" xr:uid="{869B07E6-4827-47B8-B7C1-6F18D2840EFF}"/>
    <cellStyle name="Normal 13 3 3 2 3" xfId="4586" xr:uid="{D4818CA4-3C0A-4B40-9B55-522DCB9ADDDB}"/>
    <cellStyle name="Normal 13 3 3 2 30" xfId="4587" xr:uid="{F1FFA640-94B8-4CBA-ABBE-4614097B92C8}"/>
    <cellStyle name="Normal 13 3 3 2 31" xfId="4588" xr:uid="{FF017E49-4262-4C45-BFC1-048F5F198BC4}"/>
    <cellStyle name="Normal 13 3 3 2 32" xfId="4589" xr:uid="{38B61821-BE3A-4812-AA7F-3ECC62FF4DEC}"/>
    <cellStyle name="Normal 13 3 3 2 33" xfId="4590" xr:uid="{95464A79-C126-4E39-93FC-B0EB3AAD1116}"/>
    <cellStyle name="Normal 13 3 3 2 34" xfId="4591" xr:uid="{2C151F0C-C8BA-40E5-89A6-645A791E53C2}"/>
    <cellStyle name="Normal 13 3 3 2 35" xfId="4592" xr:uid="{28C8690C-3E43-447A-81DE-BFAC75825144}"/>
    <cellStyle name="Normal 13 3 3 2 36" xfId="4593" xr:uid="{1FE299DA-3E97-42D2-805D-3B2A9078D335}"/>
    <cellStyle name="Normal 13 3 3 2 37" xfId="4594" xr:uid="{610360C3-E61F-4856-9847-0BA03320FE96}"/>
    <cellStyle name="Normal 13 3 3 2 38" xfId="4595" xr:uid="{134CFBD4-6D8B-4757-ABAF-E6567D779779}"/>
    <cellStyle name="Normal 13 3 3 2 4" xfId="4596" xr:uid="{91705C30-5C82-43F3-9CBE-0D0256687CA9}"/>
    <cellStyle name="Normal 13 3 3 2 5" xfId="4597" xr:uid="{DC65739E-D0D8-4362-8AA1-61FF1214E9C2}"/>
    <cellStyle name="Normal 13 3 3 2 6" xfId="4598" xr:uid="{52E1E44E-820A-4721-B0BB-BF4EB1F2B304}"/>
    <cellStyle name="Normal 13 3 3 2 7" xfId="4599" xr:uid="{5433F236-2067-4054-BF0C-9BE1FDB4EE75}"/>
    <cellStyle name="Normal 13 3 3 2 8" xfId="4600" xr:uid="{E3544EB8-B497-4570-BE2F-B78089397CC8}"/>
    <cellStyle name="Normal 13 3 3 2 9" xfId="4601" xr:uid="{41BE8615-4A99-4001-9501-BE79DA9CA6CD}"/>
    <cellStyle name="Normal 13 3 3 20" xfId="4602" xr:uid="{0E1247E8-3ABB-4752-A5C0-AD608A9239F8}"/>
    <cellStyle name="Normal 13 3 3 21" xfId="4603" xr:uid="{BFE4248F-5F60-4236-9730-35CF8DCCE558}"/>
    <cellStyle name="Normal 13 3 3 22" xfId="4604" xr:uid="{7BFC4EF5-B54B-4EEE-8D9B-0F1B020189EB}"/>
    <cellStyle name="Normal 13 3 3 23" xfId="4605" xr:uid="{4BEFD9A5-13B9-42E3-9CC9-FB0B5797B282}"/>
    <cellStyle name="Normal 13 3 3 24" xfId="4606" xr:uid="{A61AF392-283F-4357-B56D-317E1819EC19}"/>
    <cellStyle name="Normal 13 3 3 25" xfId="4607" xr:uid="{F262EF94-9ABA-4372-AAF8-8A0C7A4D2BDD}"/>
    <cellStyle name="Normal 13 3 3 26" xfId="4608" xr:uid="{716057AD-C95C-4FDE-8E81-CF0B09FC95C1}"/>
    <cellStyle name="Normal 13 3 3 27" xfId="4609" xr:uid="{861FBEDD-70B3-4DF1-BE83-E6ECD350711B}"/>
    <cellStyle name="Normal 13 3 3 28" xfId="4610" xr:uid="{D589D098-E402-4F08-9E1C-E4E57D4BB597}"/>
    <cellStyle name="Normal 13 3 3 29" xfId="4611" xr:uid="{F8C405AE-7131-4DB0-867B-DBB14D0D5B13}"/>
    <cellStyle name="Normal 13 3 3 3" xfId="4612" xr:uid="{0007EC7F-642F-438B-8C7E-CE61E187F1B6}"/>
    <cellStyle name="Normal 13 3 3 30" xfId="4613" xr:uid="{0FD82241-4DAE-4C10-8576-E0314B454E59}"/>
    <cellStyle name="Normal 13 3 3 31" xfId="4614" xr:uid="{4A342943-738A-4056-AB56-F5CACCC269EE}"/>
    <cellStyle name="Normal 13 3 3 32" xfId="4615" xr:uid="{7E0A4628-2EF9-40CD-A76C-21A8E06D6C30}"/>
    <cellStyle name="Normal 13 3 3 33" xfId="4616" xr:uid="{C928BDC7-20E0-4942-9CCB-8AE94C86DE73}"/>
    <cellStyle name="Normal 13 3 3 34" xfId="4617" xr:uid="{4949EB1E-BF65-47F5-B121-1CEC9DA32116}"/>
    <cellStyle name="Normal 13 3 3 35" xfId="4618" xr:uid="{9FDB49D9-3CB4-4B62-B6E6-CA25F731AFB7}"/>
    <cellStyle name="Normal 13 3 3 36" xfId="4619" xr:uid="{16A99DB4-38A9-4A81-BF82-F7DAD8C65F76}"/>
    <cellStyle name="Normal 13 3 3 37" xfId="4620" xr:uid="{B83DAC9F-55B0-4087-8C98-165EC1EBDDD0}"/>
    <cellStyle name="Normal 13 3 3 38" xfId="4621" xr:uid="{84F6ADD5-E2F9-464F-AF16-EC83412BF53A}"/>
    <cellStyle name="Normal 13 3 3 4" xfId="4622" xr:uid="{62AE114D-FEC8-4CF7-91AE-E406E0AA254A}"/>
    <cellStyle name="Normal 13 3 3 5" xfId="4623" xr:uid="{CF6AD237-10AD-45F5-A0D5-55AE226EB024}"/>
    <cellStyle name="Normal 13 3 3 6" xfId="4624" xr:uid="{D4738709-F1BD-4C3A-9E1A-0A6C610D1566}"/>
    <cellStyle name="Normal 13 3 3 7" xfId="4625" xr:uid="{98FAC217-3D49-4B03-91C2-C76B71E80404}"/>
    <cellStyle name="Normal 13 3 3 8" xfId="4626" xr:uid="{A1C39341-B6A1-4B2D-9947-EDC94B35E294}"/>
    <cellStyle name="Normal 13 3 3 9" xfId="4627" xr:uid="{B1BAD297-B40A-435F-8388-0D0BD52F36A0}"/>
    <cellStyle name="Normal 13 3 30" xfId="4628" xr:uid="{ECFD882E-E8EC-4AAC-A223-78D7BC91F723}"/>
    <cellStyle name="Normal 13 3 31" xfId="4629" xr:uid="{C03DF6D3-E4DD-462F-BA79-E8E38226931D}"/>
    <cellStyle name="Normal 13 3 32" xfId="4630" xr:uid="{A371A658-A169-49D8-B01A-7A6B05AC155E}"/>
    <cellStyle name="Normal 13 3 33" xfId="4631" xr:uid="{ABB079F4-D673-43FF-BB8A-0EB8F1A4DD44}"/>
    <cellStyle name="Normal 13 3 34" xfId="4632" xr:uid="{F4B95884-7851-4796-9FDF-0C0CCC74EC2C}"/>
    <cellStyle name="Normal 13 3 35" xfId="4633" xr:uid="{EEE638A3-722C-4E17-B158-6A75124A4F29}"/>
    <cellStyle name="Normal 13 3 36" xfId="4634" xr:uid="{64804AD9-B26E-459F-961C-A48C28084CBF}"/>
    <cellStyle name="Normal 13 3 37" xfId="4635" xr:uid="{EC038FF5-1131-4476-9D5C-EDB0545594F1}"/>
    <cellStyle name="Normal 13 3 38" xfId="4636" xr:uid="{1BF0ACA1-8BE0-4F1D-B656-855876A413FB}"/>
    <cellStyle name="Normal 13 3 39" xfId="4637" xr:uid="{FED3D767-70BE-4E7E-BC55-870B56CCC441}"/>
    <cellStyle name="Normal 13 3 4" xfId="4638" xr:uid="{C9C2447F-59FF-4398-8E23-179758D99B0F}"/>
    <cellStyle name="Normal 13 3 40" xfId="4639" xr:uid="{95745F62-0EAA-4D11-8C34-605358675F38}"/>
    <cellStyle name="Normal 13 3 41" xfId="4640" xr:uid="{3214371B-DDDD-40BB-9873-3801119B3443}"/>
    <cellStyle name="Normal 13 3 42" xfId="4641" xr:uid="{38DDDBF9-7FD0-4DD8-8F21-9BA8E691E0D8}"/>
    <cellStyle name="Normal 13 3 43" xfId="4642" xr:uid="{D5810AFB-6931-4917-A3DD-B3A733EEB7D6}"/>
    <cellStyle name="Normal 13 3 44" xfId="4643" xr:uid="{1A184A0D-E61A-4775-8E9D-89078E80F072}"/>
    <cellStyle name="Normal 13 3 45" xfId="4644" xr:uid="{E1610BCA-374A-473E-9B51-08FA820B85DF}"/>
    <cellStyle name="Normal 13 3 46" xfId="4645" xr:uid="{7E3DFCB1-8E7C-4017-8A27-D8F7236B3A34}"/>
    <cellStyle name="Normal 13 3 47" xfId="4646" xr:uid="{1AEF3817-EF65-4DEA-A701-470E658B7D06}"/>
    <cellStyle name="Normal 13 3 5" xfId="4647" xr:uid="{F78D6C79-6C7B-421D-BC48-06166348C4C8}"/>
    <cellStyle name="Normal 13 3 6" xfId="4648" xr:uid="{9FA9A8A0-BDA3-477F-B708-C1B16B523AB7}"/>
    <cellStyle name="Normal 13 3 7" xfId="4649" xr:uid="{66D92A02-AB5D-43CA-9378-E3077D2748C4}"/>
    <cellStyle name="Normal 13 3 8" xfId="4650" xr:uid="{67C1F81F-C3FF-436F-8D7B-BF07C9E6B3DA}"/>
    <cellStyle name="Normal 13 3 9" xfId="4651" xr:uid="{689C2864-00BF-4346-984D-7220E7473229}"/>
    <cellStyle name="Normal 13 30" xfId="4652" xr:uid="{4EFC1224-B583-4788-865D-E418E1A91054}"/>
    <cellStyle name="Normal 13 31" xfId="4653" xr:uid="{2694C4A2-1C12-4548-A8E2-7212425F6A20}"/>
    <cellStyle name="Normal 13 32" xfId="4654" xr:uid="{D63C492A-9380-4AF0-A6BB-AA8401298609}"/>
    <cellStyle name="Normal 13 33" xfId="4655" xr:uid="{3E30CCA3-7A70-4B6D-B695-741B286672B8}"/>
    <cellStyle name="Normal 13 34" xfId="4656" xr:uid="{5FB3CA49-58CF-42B5-AC00-F4E35C2C118C}"/>
    <cellStyle name="Normal 13 35" xfId="4657" xr:uid="{888F2CEF-C09C-406A-84E8-9FA2BDABB920}"/>
    <cellStyle name="Normal 13 36" xfId="4658" xr:uid="{FF7858B2-417A-4351-9F89-B1FA7712C1EF}"/>
    <cellStyle name="Normal 13 37" xfId="4659" xr:uid="{1CF1ED02-92D7-4CBE-AF3C-68DD1BC64096}"/>
    <cellStyle name="Normal 13 38" xfId="4660" xr:uid="{08979084-75CA-4D60-8522-06ED61C14021}"/>
    <cellStyle name="Normal 13 39" xfId="4661" xr:uid="{1B1477C7-75B9-4C07-BFFF-DEC32F7AE8B3}"/>
    <cellStyle name="Normal 13 4" xfId="4662" xr:uid="{E4615C0D-5D36-41A3-A987-AA6178A586B9}"/>
    <cellStyle name="Normal 13 4 10" xfId="4663" xr:uid="{4FD8C7D9-EA0C-4971-A306-0CC33A2A4941}"/>
    <cellStyle name="Normal 13 4 11" xfId="4664" xr:uid="{6771FE80-7FDE-4C19-9154-44B97BE5B7D9}"/>
    <cellStyle name="Normal 13 4 12" xfId="4665" xr:uid="{61D981A5-D13E-4D9D-9D5D-CDD429FBDF53}"/>
    <cellStyle name="Normal 13 4 13" xfId="4666" xr:uid="{82831DDB-3B73-4A74-B1F6-FC649C79BFED}"/>
    <cellStyle name="Normal 13 4 14" xfId="4667" xr:uid="{0A66016D-7066-4C95-873F-E2D11723FF36}"/>
    <cellStyle name="Normal 13 4 15" xfId="4668" xr:uid="{D03E1F95-13F8-427B-B124-466ECFC03C71}"/>
    <cellStyle name="Normal 13 4 16" xfId="4669" xr:uid="{8841A84C-0AF1-41F7-AF6B-14E4F45A957B}"/>
    <cellStyle name="Normal 13 4 17" xfId="4670" xr:uid="{2D0041AF-A252-465E-90E2-25BC62EE4FCD}"/>
    <cellStyle name="Normal 13 4 18" xfId="4671" xr:uid="{804186F4-8547-49BF-BD65-BAAB0F407AEE}"/>
    <cellStyle name="Normal 13 4 19" xfId="4672" xr:uid="{FBCDCEB0-9536-4700-8137-16599DD56DD0}"/>
    <cellStyle name="Normal 13 4 2" xfId="4673" xr:uid="{A8FDCEF4-420C-4F36-B40F-BCFB3DEA6BE0}"/>
    <cellStyle name="Normal 13 4 2 10" xfId="4674" xr:uid="{222E9B95-2DBB-4EE7-831D-D209F25B42F7}"/>
    <cellStyle name="Normal 13 4 2 11" xfId="4675" xr:uid="{593BA957-345E-4920-9B91-A73D28355A89}"/>
    <cellStyle name="Normal 13 4 2 12" xfId="4676" xr:uid="{9FCC3CF5-C1AF-4274-AA9F-A029C8DADE1D}"/>
    <cellStyle name="Normal 13 4 2 13" xfId="4677" xr:uid="{0E19027C-A0D4-459E-BAD0-80A44A4456B1}"/>
    <cellStyle name="Normal 13 4 2 14" xfId="4678" xr:uid="{49E35A59-A337-4EF9-BE9E-9333BC118241}"/>
    <cellStyle name="Normal 13 4 2 15" xfId="4679" xr:uid="{29783720-C203-4BD7-B668-5C56594130F6}"/>
    <cellStyle name="Normal 13 4 2 16" xfId="4680" xr:uid="{FEB6C3CB-4A49-4E05-9B6B-A185235F51DF}"/>
    <cellStyle name="Normal 13 4 2 17" xfId="4681" xr:uid="{5909CDFF-E58A-4622-B8D1-8567568DD058}"/>
    <cellStyle name="Normal 13 4 2 18" xfId="4682" xr:uid="{CA1B4DE8-E9A8-4970-9DB9-8EEE3EA24F62}"/>
    <cellStyle name="Normal 13 4 2 19" xfId="4683" xr:uid="{5274ED2A-BF39-4020-9F93-7E0891228F2A}"/>
    <cellStyle name="Normal 13 4 2 2" xfId="4684" xr:uid="{89B369E6-2692-4127-A3E6-29A66E9655BC}"/>
    <cellStyle name="Normal 13 4 2 2 10" xfId="4685" xr:uid="{6922C822-C96C-4508-8C95-9556DCD43473}"/>
    <cellStyle name="Normal 13 4 2 2 11" xfId="4686" xr:uid="{458EFAA7-EECC-431E-8EDD-D70AEE46D31B}"/>
    <cellStyle name="Normal 13 4 2 2 12" xfId="4687" xr:uid="{741F338F-B7D8-4918-8E12-9862F87CF222}"/>
    <cellStyle name="Normal 13 4 2 2 13" xfId="4688" xr:uid="{48FF8D39-1C94-4FB2-8EE3-54EB7D183D56}"/>
    <cellStyle name="Normal 13 4 2 2 14" xfId="4689" xr:uid="{938399EA-9A1E-48F9-9B40-88F758B6F3D2}"/>
    <cellStyle name="Normal 13 4 2 2 15" xfId="4690" xr:uid="{41027941-4288-44D9-BE04-82C282DAA35A}"/>
    <cellStyle name="Normal 13 4 2 2 16" xfId="4691" xr:uid="{06724BBE-CD43-4ED1-B95D-8C81FAE4A7B9}"/>
    <cellStyle name="Normal 13 4 2 2 17" xfId="4692" xr:uid="{5023FCD9-4DF1-479B-BC10-ADFB367767D8}"/>
    <cellStyle name="Normal 13 4 2 2 18" xfId="4693" xr:uid="{F2273976-F2FC-4A86-96E3-489D4B03405B}"/>
    <cellStyle name="Normal 13 4 2 2 19" xfId="4694" xr:uid="{934DB911-D6AE-4DE4-B167-B96B5E92E61B}"/>
    <cellStyle name="Normal 13 4 2 2 2" xfId="4695" xr:uid="{004DE09F-AD09-452C-84B3-2FC6B2BDCF66}"/>
    <cellStyle name="Normal 13 4 2 2 2 10" xfId="4696" xr:uid="{CFD73F1E-AF86-4AF8-B9F1-E8297FF9D51D}"/>
    <cellStyle name="Normal 13 4 2 2 2 11" xfId="4697" xr:uid="{3DF3C2F0-B2F5-4DDB-8796-CA4BF89B84AD}"/>
    <cellStyle name="Normal 13 4 2 2 2 12" xfId="4698" xr:uid="{0F48CCFD-BB01-484D-BD00-ECBB24E361C7}"/>
    <cellStyle name="Normal 13 4 2 2 2 13" xfId="4699" xr:uid="{643CBD83-3F8F-48E2-A18B-E2BB17D953CD}"/>
    <cellStyle name="Normal 13 4 2 2 2 14" xfId="4700" xr:uid="{A05CEEA6-B45A-403F-A60D-1B434AEBC714}"/>
    <cellStyle name="Normal 13 4 2 2 2 15" xfId="4701" xr:uid="{285F8180-A245-418A-B7D1-8C03CA3C1359}"/>
    <cellStyle name="Normal 13 4 2 2 2 16" xfId="4702" xr:uid="{0C485B9E-923C-46F1-BE0B-5DDBDCF35877}"/>
    <cellStyle name="Normal 13 4 2 2 2 17" xfId="4703" xr:uid="{677F16F2-8766-4D7D-9CF8-6C4A5E081723}"/>
    <cellStyle name="Normal 13 4 2 2 2 18" xfId="4704" xr:uid="{8B2B7B54-633E-4138-925D-25FFF7625399}"/>
    <cellStyle name="Normal 13 4 2 2 2 19" xfId="4705" xr:uid="{101A6E04-DC1A-4936-9CC9-9BD9393FA56D}"/>
    <cellStyle name="Normal 13 4 2 2 2 2" xfId="4706" xr:uid="{12A71BD3-318F-4054-9918-F23161F1F077}"/>
    <cellStyle name="Normal 13 4 2 2 2 20" xfId="4707" xr:uid="{FCD422C7-69A5-4F7F-8D83-D6BDDB1BBBFA}"/>
    <cellStyle name="Normal 13 4 2 2 2 21" xfId="4708" xr:uid="{4D0CBF4B-645E-46F8-B78D-75CCECDC9769}"/>
    <cellStyle name="Normal 13 4 2 2 2 22" xfId="4709" xr:uid="{1FE6868E-11AF-4B1D-B934-A7D512D618C1}"/>
    <cellStyle name="Normal 13 4 2 2 2 23" xfId="4710" xr:uid="{0B7F8CDF-F692-4C3C-A636-4C84086306CB}"/>
    <cellStyle name="Normal 13 4 2 2 2 24" xfId="4711" xr:uid="{A5EE26E0-FAFF-44DA-AC7E-180ACA8699D2}"/>
    <cellStyle name="Normal 13 4 2 2 2 25" xfId="4712" xr:uid="{63DE9005-F1A2-409C-A823-579A4DFD2C3E}"/>
    <cellStyle name="Normal 13 4 2 2 2 26" xfId="4713" xr:uid="{D800750E-6347-4E61-88BE-647054D6A516}"/>
    <cellStyle name="Normal 13 4 2 2 2 27" xfId="4714" xr:uid="{AB66AFB5-521B-4D6A-A986-124AFE242ED0}"/>
    <cellStyle name="Normal 13 4 2 2 2 28" xfId="4715" xr:uid="{CF43DD82-D14D-4F38-8FB5-FF89A5F65D6D}"/>
    <cellStyle name="Normal 13 4 2 2 2 29" xfId="4716" xr:uid="{1D9AADA1-5AB6-42D9-8DB9-E689E1F953EE}"/>
    <cellStyle name="Normal 13 4 2 2 2 3" xfId="4717" xr:uid="{44E5ED63-F28E-438E-82EB-342BE4E0CD61}"/>
    <cellStyle name="Normal 13 4 2 2 2 30" xfId="4718" xr:uid="{709ED7F6-F773-482C-96AB-BA4269DC8153}"/>
    <cellStyle name="Normal 13 4 2 2 2 31" xfId="4719" xr:uid="{D2B06587-A140-4CA1-B6B5-2C06A1D3872C}"/>
    <cellStyle name="Normal 13 4 2 2 2 32" xfId="4720" xr:uid="{CA4BE7B3-40BD-4886-B335-B22819897A56}"/>
    <cellStyle name="Normal 13 4 2 2 2 33" xfId="4721" xr:uid="{BB19C121-1525-4597-9075-284CED97FE02}"/>
    <cellStyle name="Normal 13 4 2 2 2 34" xfId="4722" xr:uid="{599AB833-B356-4CAE-93F6-8AE138201D3D}"/>
    <cellStyle name="Normal 13 4 2 2 2 35" xfId="4723" xr:uid="{C05BBE59-1549-4D7F-9BE0-BE14866D4C6A}"/>
    <cellStyle name="Normal 13 4 2 2 2 36" xfId="4724" xr:uid="{FCFEA3E3-A113-4DF5-8A22-34E8FDC20749}"/>
    <cellStyle name="Normal 13 4 2 2 2 37" xfId="4725" xr:uid="{C6B080E2-6E76-4B56-889F-CDBF13F72D7F}"/>
    <cellStyle name="Normal 13 4 2 2 2 38" xfId="4726" xr:uid="{794604F7-2EFB-43CE-BB01-5C59633BE02E}"/>
    <cellStyle name="Normal 13 4 2 2 2 4" xfId="4727" xr:uid="{7FDE09D1-F7D1-485C-B027-E2461C36FBFF}"/>
    <cellStyle name="Normal 13 4 2 2 2 5" xfId="4728" xr:uid="{0EAAD818-37DB-464A-908C-E0D880AC2EC5}"/>
    <cellStyle name="Normal 13 4 2 2 2 6" xfId="4729" xr:uid="{4F54B45B-03CF-493F-A09D-32AD174CEFC8}"/>
    <cellStyle name="Normal 13 4 2 2 2 7" xfId="4730" xr:uid="{58164C8A-30C5-442B-B470-A63047205BAD}"/>
    <cellStyle name="Normal 13 4 2 2 2 8" xfId="4731" xr:uid="{6FDAB498-7B1B-4F19-94B8-515D6F1BDA8D}"/>
    <cellStyle name="Normal 13 4 2 2 2 9" xfId="4732" xr:uid="{8A6C4AD6-E45E-409A-8A28-BF8CEAC155DF}"/>
    <cellStyle name="Normal 13 4 2 2 20" xfId="4733" xr:uid="{D0140998-72DA-49F0-A63F-7791C318EE71}"/>
    <cellStyle name="Normal 13 4 2 2 21" xfId="4734" xr:uid="{63B1B1B1-CFB6-4053-84FC-2123E3F6A98B}"/>
    <cellStyle name="Normal 13 4 2 2 22" xfId="4735" xr:uid="{5500FC58-E95A-4E75-B582-D2AB17C00446}"/>
    <cellStyle name="Normal 13 4 2 2 23" xfId="4736" xr:uid="{1BD868C1-E8D5-430C-B20C-8354D23ED829}"/>
    <cellStyle name="Normal 13 4 2 2 24" xfId="4737" xr:uid="{6F04533C-3078-48B8-9AEB-1BA38B9A7396}"/>
    <cellStyle name="Normal 13 4 2 2 25" xfId="4738" xr:uid="{0766F1C8-B9E9-40B6-A8EB-766277299DCE}"/>
    <cellStyle name="Normal 13 4 2 2 26" xfId="4739" xr:uid="{6EF63A21-1E43-45C7-B2A0-B303A7D9F68A}"/>
    <cellStyle name="Normal 13 4 2 2 27" xfId="4740" xr:uid="{3B2863EF-397E-45D5-B64E-A21277977C7E}"/>
    <cellStyle name="Normal 13 4 2 2 28" xfId="4741" xr:uid="{C52174C2-4183-4E98-9D0A-DBC2F8163553}"/>
    <cellStyle name="Normal 13 4 2 2 29" xfId="4742" xr:uid="{6BBC0ABB-F82A-4A47-BADF-85969DD07A8F}"/>
    <cellStyle name="Normal 13 4 2 2 3" xfId="4743" xr:uid="{B744A72A-D58D-4A33-BE52-45517C4976DB}"/>
    <cellStyle name="Normal 13 4 2 2 30" xfId="4744" xr:uid="{144CA132-3C4A-43C0-AF7E-859AE14C75C2}"/>
    <cellStyle name="Normal 13 4 2 2 31" xfId="4745" xr:uid="{74B9B4A4-73F5-492B-B5D5-7E49018DD15F}"/>
    <cellStyle name="Normal 13 4 2 2 32" xfId="4746" xr:uid="{854F7DF2-F535-4648-BD39-AEEA668E8A3F}"/>
    <cellStyle name="Normal 13 4 2 2 33" xfId="4747" xr:uid="{BDD72CD3-13BF-42B0-84EF-03E6B128F60A}"/>
    <cellStyle name="Normal 13 4 2 2 34" xfId="4748" xr:uid="{B994DBCF-C975-4B7E-B859-4A4542BAEBC0}"/>
    <cellStyle name="Normal 13 4 2 2 35" xfId="4749" xr:uid="{F72CC64B-CD99-4554-BDBC-3693720AC9C7}"/>
    <cellStyle name="Normal 13 4 2 2 36" xfId="4750" xr:uid="{A8682A52-36BF-442A-8908-C53D7C438B27}"/>
    <cellStyle name="Normal 13 4 2 2 37" xfId="4751" xr:uid="{34DDD39F-4A4F-44CE-895D-67D77CC68E6D}"/>
    <cellStyle name="Normal 13 4 2 2 38" xfId="4752" xr:uid="{338DCA41-1BCD-41D9-899E-1D5993724A1C}"/>
    <cellStyle name="Normal 13 4 2 2 4" xfId="4753" xr:uid="{BE87998C-8E2F-4124-954F-4B98D0FA441F}"/>
    <cellStyle name="Normal 13 4 2 2 5" xfId="4754" xr:uid="{31ED8A64-D11A-44FF-BB94-816C5C831D29}"/>
    <cellStyle name="Normal 13 4 2 2 6" xfId="4755" xr:uid="{E6631CA6-21BC-42D6-94B5-0F80FB9628F1}"/>
    <cellStyle name="Normal 13 4 2 2 7" xfId="4756" xr:uid="{D6ABA115-75C0-4687-8ECE-7E3ACCAD2E3F}"/>
    <cellStyle name="Normal 13 4 2 2 8" xfId="4757" xr:uid="{6C949ADB-0486-4D8A-ADF8-C77E576BA34A}"/>
    <cellStyle name="Normal 13 4 2 2 9" xfId="4758" xr:uid="{4C8C1D4B-750E-4635-BB27-4A3E494E950F}"/>
    <cellStyle name="Normal 13 4 2 20" xfId="4759" xr:uid="{AE276376-A58A-4111-9A8E-6135E45BFBC8}"/>
    <cellStyle name="Normal 13 4 2 21" xfId="4760" xr:uid="{7144A432-C08B-47AE-A6F9-CC13BD008284}"/>
    <cellStyle name="Normal 13 4 2 22" xfId="4761" xr:uid="{E0B87B87-53A7-4094-9AA3-84885B789EF2}"/>
    <cellStyle name="Normal 13 4 2 23" xfId="4762" xr:uid="{BB4EE27D-40E1-4A8E-932F-84723189A8C3}"/>
    <cellStyle name="Normal 13 4 2 24" xfId="4763" xr:uid="{3B0A8B39-3DD2-405F-BA76-1388627F73AC}"/>
    <cellStyle name="Normal 13 4 2 25" xfId="4764" xr:uid="{B676CCDF-7B29-473D-A5CA-69696038E96C}"/>
    <cellStyle name="Normal 13 4 2 26" xfId="4765" xr:uid="{022945DC-555E-41E2-9A5F-B69A54CE07CF}"/>
    <cellStyle name="Normal 13 4 2 27" xfId="4766" xr:uid="{A33C002B-42C0-4BB4-A9C7-364E7609AD29}"/>
    <cellStyle name="Normal 13 4 2 28" xfId="4767" xr:uid="{21358240-4FA6-459A-B7AC-D9C5A8E8CB57}"/>
    <cellStyle name="Normal 13 4 2 29" xfId="4768" xr:uid="{127F94A7-D418-4488-80E2-F9EBD28BB7FB}"/>
    <cellStyle name="Normal 13 4 2 3" xfId="4769" xr:uid="{E3074B46-0BF5-43BB-9187-D76DF871A715}"/>
    <cellStyle name="Normal 13 4 2 30" xfId="4770" xr:uid="{DE8B6FFD-D01E-4E61-BE7E-95615D3EFAA5}"/>
    <cellStyle name="Normal 13 4 2 31" xfId="4771" xr:uid="{6BCC8F0A-6637-4D98-A575-DE8C14A927E6}"/>
    <cellStyle name="Normal 13 4 2 32" xfId="4772" xr:uid="{740F48DC-345F-4BDC-B50E-C7E9B744861A}"/>
    <cellStyle name="Normal 13 4 2 33" xfId="4773" xr:uid="{7DD5E801-89F0-4878-A443-2D7B00A23284}"/>
    <cellStyle name="Normal 13 4 2 34" xfId="4774" xr:uid="{3CCFA8BD-B0FF-40C2-A14F-CD39D476216C}"/>
    <cellStyle name="Normal 13 4 2 35" xfId="4775" xr:uid="{3687EB44-26D6-41E5-9195-693A0F0DFD6D}"/>
    <cellStyle name="Normal 13 4 2 36" xfId="4776" xr:uid="{4C64875E-E6CD-4EC4-97CE-5AD94314416C}"/>
    <cellStyle name="Normal 13 4 2 37" xfId="4777" xr:uid="{3A9D9611-DB6A-4668-B218-F638E3B88865}"/>
    <cellStyle name="Normal 13 4 2 38" xfId="4778" xr:uid="{BAD8A3F7-83B5-4832-92C6-0D8FAB0E2AE2}"/>
    <cellStyle name="Normal 13 4 2 39" xfId="4779" xr:uid="{F765C9A0-6781-4DD4-B998-6D1045AA1E2C}"/>
    <cellStyle name="Normal 13 4 2 4" xfId="4780" xr:uid="{FE3F0DA5-A7B3-4540-A035-3E180FF3C671}"/>
    <cellStyle name="Normal 13 4 2 40" xfId="4781" xr:uid="{C842AEF3-EDBE-48E9-9ECA-8984BD7157DF}"/>
    <cellStyle name="Normal 13 4 2 5" xfId="4782" xr:uid="{D4161D3F-A784-4851-81E4-EE70E34DE06C}"/>
    <cellStyle name="Normal 13 4 2 6" xfId="4783" xr:uid="{DC60FDA6-44C3-4B97-AB33-6B180F51589B}"/>
    <cellStyle name="Normal 13 4 2 7" xfId="4784" xr:uid="{F458C20F-1AAF-4A6C-9C77-451AB650A2A6}"/>
    <cellStyle name="Normal 13 4 2 8" xfId="4785" xr:uid="{E0124D20-74E1-4BFB-B899-49117A9059D3}"/>
    <cellStyle name="Normal 13 4 2 9" xfId="4786" xr:uid="{76297FD2-083C-4A4C-B194-517299985F7F}"/>
    <cellStyle name="Normal 13 4 20" xfId="4787" xr:uid="{1F25E0ED-E2FC-4811-AEF6-49F766353F3E}"/>
    <cellStyle name="Normal 13 4 21" xfId="4788" xr:uid="{6BAAB6FA-710E-4C05-8D33-40215CE613D9}"/>
    <cellStyle name="Normal 13 4 22" xfId="4789" xr:uid="{AA994810-A1F2-4BCA-8581-39144778F490}"/>
    <cellStyle name="Normal 13 4 23" xfId="4790" xr:uid="{B97FB850-C0D4-4D2E-933E-1367EA512141}"/>
    <cellStyle name="Normal 13 4 24" xfId="4791" xr:uid="{AF5247A4-25D2-4807-B4BC-963E990015CF}"/>
    <cellStyle name="Normal 13 4 25" xfId="4792" xr:uid="{62DEE714-2E01-4832-B48F-B40248CC3A1A}"/>
    <cellStyle name="Normal 13 4 26" xfId="4793" xr:uid="{F8796DFD-867F-4EE3-814F-55A87FA7A6D3}"/>
    <cellStyle name="Normal 13 4 27" xfId="4794" xr:uid="{9B5F05EB-E11D-4449-B6E7-DD44CEF56E59}"/>
    <cellStyle name="Normal 13 4 28" xfId="4795" xr:uid="{AD5ED559-37A6-4162-B136-832EAEDFE66B}"/>
    <cellStyle name="Normal 13 4 29" xfId="4796" xr:uid="{947813A6-3B03-4308-9AC8-EE48E9DE231E}"/>
    <cellStyle name="Normal 13 4 3" xfId="4797" xr:uid="{FDFEFB95-46E8-45B1-994E-6F8F247EE437}"/>
    <cellStyle name="Normal 13 4 3 10" xfId="4798" xr:uid="{B5E02647-33D3-47FD-9302-9E2175A08269}"/>
    <cellStyle name="Normal 13 4 3 11" xfId="4799" xr:uid="{7A17FDAA-1D47-4825-94D6-80250623AD4C}"/>
    <cellStyle name="Normal 13 4 3 12" xfId="4800" xr:uid="{66775EC6-C3CB-4904-B509-2B538BEAB63F}"/>
    <cellStyle name="Normal 13 4 3 13" xfId="4801" xr:uid="{F0C75261-025E-4F58-9856-D575E445ABD7}"/>
    <cellStyle name="Normal 13 4 3 14" xfId="4802" xr:uid="{A20220A9-C23B-411D-A776-7A9554A87CC8}"/>
    <cellStyle name="Normal 13 4 3 15" xfId="4803" xr:uid="{DFC93343-A449-4D63-B156-6CB73999C2DA}"/>
    <cellStyle name="Normal 13 4 3 16" xfId="4804" xr:uid="{D28E3E47-4FF1-4F4C-A0AC-120E53F06C43}"/>
    <cellStyle name="Normal 13 4 3 17" xfId="4805" xr:uid="{0DA88CAC-FED5-461A-A6A9-0981A1726FE9}"/>
    <cellStyle name="Normal 13 4 3 18" xfId="4806" xr:uid="{CD1ED1DA-44DB-479F-A238-5017825D0A78}"/>
    <cellStyle name="Normal 13 4 3 19" xfId="4807" xr:uid="{05D395DC-A0EB-4ABA-8E7A-4D5804F93195}"/>
    <cellStyle name="Normal 13 4 3 2" xfId="4808" xr:uid="{47CA19DA-B25E-4D3D-9B64-03651792660A}"/>
    <cellStyle name="Normal 13 4 3 2 10" xfId="4809" xr:uid="{3D4F743C-6959-44C6-89B8-38D8A5751E64}"/>
    <cellStyle name="Normal 13 4 3 2 11" xfId="4810" xr:uid="{E15DC2B4-C3C8-4352-878B-333AA2A9F175}"/>
    <cellStyle name="Normal 13 4 3 2 12" xfId="4811" xr:uid="{25B9C882-C820-4C90-A5A2-FE838DA7631B}"/>
    <cellStyle name="Normal 13 4 3 2 13" xfId="4812" xr:uid="{8E497BF3-FF77-48EF-B498-8FCE467B36B1}"/>
    <cellStyle name="Normal 13 4 3 2 14" xfId="4813" xr:uid="{DE904CD3-AF77-4049-9926-E49FED60AC20}"/>
    <cellStyle name="Normal 13 4 3 2 15" xfId="4814" xr:uid="{B03F690D-5278-4663-830F-5E7911747918}"/>
    <cellStyle name="Normal 13 4 3 2 16" xfId="4815" xr:uid="{292BCB2E-4660-45B5-A0DE-31A77BFC6012}"/>
    <cellStyle name="Normal 13 4 3 2 17" xfId="4816" xr:uid="{0586584A-41CE-4B90-BC48-92375C6C1DA1}"/>
    <cellStyle name="Normal 13 4 3 2 18" xfId="4817" xr:uid="{D822F8F3-A472-4513-B520-57DE424A1C35}"/>
    <cellStyle name="Normal 13 4 3 2 19" xfId="4818" xr:uid="{4072505B-7910-4012-A121-BF6C5EF87374}"/>
    <cellStyle name="Normal 13 4 3 2 2" xfId="4819" xr:uid="{B7FE799A-7F02-44A4-964B-8271A5B89CC0}"/>
    <cellStyle name="Normal 13 4 3 2 20" xfId="4820" xr:uid="{58DE72AE-3CBE-47BF-9DDD-074AEABE69A1}"/>
    <cellStyle name="Normal 13 4 3 2 21" xfId="4821" xr:uid="{8A96F7A5-368B-42DA-A175-84D14A317583}"/>
    <cellStyle name="Normal 13 4 3 2 22" xfId="4822" xr:uid="{4E1B5AF3-6CF0-4BF7-BCEA-5EE6F793A432}"/>
    <cellStyle name="Normal 13 4 3 2 23" xfId="4823" xr:uid="{A12B9835-5133-4CA7-81CB-F453DAA96293}"/>
    <cellStyle name="Normal 13 4 3 2 24" xfId="4824" xr:uid="{A7584984-31D5-477C-9DE8-0EBFB6FA7E6D}"/>
    <cellStyle name="Normal 13 4 3 2 25" xfId="4825" xr:uid="{B4DE64F8-C06A-40E7-8759-67C160746D3A}"/>
    <cellStyle name="Normal 13 4 3 2 26" xfId="4826" xr:uid="{5BD9790F-E4CC-4A94-9451-1BE02D32E714}"/>
    <cellStyle name="Normal 13 4 3 2 27" xfId="4827" xr:uid="{84245F2F-04E4-41A2-B138-30AAA1AB2734}"/>
    <cellStyle name="Normal 13 4 3 2 28" xfId="4828" xr:uid="{0C20B3FB-3A95-4D4A-83E7-65DCE3B6706A}"/>
    <cellStyle name="Normal 13 4 3 2 29" xfId="4829" xr:uid="{38D822F3-D9D9-4B72-82D9-D35E3791CB77}"/>
    <cellStyle name="Normal 13 4 3 2 3" xfId="4830" xr:uid="{108BDCED-C2F0-4EB7-A59A-CDD38F5694A2}"/>
    <cellStyle name="Normal 13 4 3 2 30" xfId="4831" xr:uid="{0BD960CE-0A43-4750-8BDD-782439A5ECB8}"/>
    <cellStyle name="Normal 13 4 3 2 31" xfId="4832" xr:uid="{30F56E04-8BCB-4694-85CF-14C7E2A655BF}"/>
    <cellStyle name="Normal 13 4 3 2 32" xfId="4833" xr:uid="{0AEF3D8A-D040-42E6-ACC8-CB510380FE6A}"/>
    <cellStyle name="Normal 13 4 3 2 33" xfId="4834" xr:uid="{0D841C8F-715E-4C84-8795-970A63FBCBF9}"/>
    <cellStyle name="Normal 13 4 3 2 34" xfId="4835" xr:uid="{C5026BEC-A1EB-4A25-910D-8E7AC75B1F03}"/>
    <cellStyle name="Normal 13 4 3 2 35" xfId="4836" xr:uid="{7AC4E213-7418-45F9-A484-1701EC7A8B04}"/>
    <cellStyle name="Normal 13 4 3 2 36" xfId="4837" xr:uid="{71E4BFCD-0B16-41DE-9171-E6C4B920C1C4}"/>
    <cellStyle name="Normal 13 4 3 2 37" xfId="4838" xr:uid="{43A54E7C-61D1-4A67-8A02-B1AD57DF2CD3}"/>
    <cellStyle name="Normal 13 4 3 2 38" xfId="4839" xr:uid="{5F7837FD-3964-447F-98CF-D3C171642B79}"/>
    <cellStyle name="Normal 13 4 3 2 4" xfId="4840" xr:uid="{73F97C77-56E6-4C80-A6EB-DF6E38F026E0}"/>
    <cellStyle name="Normal 13 4 3 2 5" xfId="4841" xr:uid="{B2B0DCA8-4EE1-4563-83F1-D818F01C32FD}"/>
    <cellStyle name="Normal 13 4 3 2 6" xfId="4842" xr:uid="{42DA801A-3CDE-4D02-9DF3-C8056F77B1C2}"/>
    <cellStyle name="Normal 13 4 3 2 7" xfId="4843" xr:uid="{F87B794E-FFA1-4AC7-A480-D95884236432}"/>
    <cellStyle name="Normal 13 4 3 2 8" xfId="4844" xr:uid="{CFF82EE5-2784-4544-B94B-EA12A65FF299}"/>
    <cellStyle name="Normal 13 4 3 2 9" xfId="4845" xr:uid="{861804DC-FBDA-4984-9BD8-829A3DB8D993}"/>
    <cellStyle name="Normal 13 4 3 20" xfId="4846" xr:uid="{1C03B6DF-FDC7-4125-8787-7A56BD4C63F6}"/>
    <cellStyle name="Normal 13 4 3 21" xfId="4847" xr:uid="{6DD10A6A-8936-4956-AE80-77193036FA9A}"/>
    <cellStyle name="Normal 13 4 3 22" xfId="4848" xr:uid="{8D0E893B-ED35-4444-AEC2-70B545C13D8A}"/>
    <cellStyle name="Normal 13 4 3 23" xfId="4849" xr:uid="{AC0A288B-BA9B-430A-912B-450F1A00D3D9}"/>
    <cellStyle name="Normal 13 4 3 24" xfId="4850" xr:uid="{57B5337B-1D50-43FE-94F8-EC4F75F94B80}"/>
    <cellStyle name="Normal 13 4 3 25" xfId="4851" xr:uid="{CDFFD8D0-C809-400F-9BC4-4EE701F86064}"/>
    <cellStyle name="Normal 13 4 3 26" xfId="4852" xr:uid="{E27315DC-3831-4677-AA9E-8F49B7634FE8}"/>
    <cellStyle name="Normal 13 4 3 27" xfId="4853" xr:uid="{B13C66ED-2ED2-440A-8907-D7460FFF1E6A}"/>
    <cellStyle name="Normal 13 4 3 28" xfId="4854" xr:uid="{6EB4FEFC-B356-4A0B-B685-07D121B892BB}"/>
    <cellStyle name="Normal 13 4 3 29" xfId="4855" xr:uid="{950C850A-DF34-4120-9070-1C38DB7C4818}"/>
    <cellStyle name="Normal 13 4 3 3" xfId="4856" xr:uid="{164A87D4-6EC8-4BAE-B348-B1D360721DB2}"/>
    <cellStyle name="Normal 13 4 3 30" xfId="4857" xr:uid="{42E3519D-5675-4DBB-8928-D6FCCC02DCC4}"/>
    <cellStyle name="Normal 13 4 3 31" xfId="4858" xr:uid="{DA146B48-2A28-4DD6-AAD3-56A36B624064}"/>
    <cellStyle name="Normal 13 4 3 32" xfId="4859" xr:uid="{2E7B34A2-C3D4-49B6-8974-20EFA3E8B7EE}"/>
    <cellStyle name="Normal 13 4 3 33" xfId="4860" xr:uid="{F9AAB595-4343-4C83-BD34-CEDEAF65D110}"/>
    <cellStyle name="Normal 13 4 3 34" xfId="4861" xr:uid="{DAFE0D91-93F3-418D-8888-3C307BB7FAD0}"/>
    <cellStyle name="Normal 13 4 3 35" xfId="4862" xr:uid="{EA4C46E4-CA13-492D-A556-476EE6EFD1E5}"/>
    <cellStyle name="Normal 13 4 3 36" xfId="4863" xr:uid="{6678620D-D108-496D-A22F-C66369F5D4FD}"/>
    <cellStyle name="Normal 13 4 3 37" xfId="4864" xr:uid="{06C3E1CA-1F5C-4018-B545-5920CF84F9E3}"/>
    <cellStyle name="Normal 13 4 3 38" xfId="4865" xr:uid="{2A924B80-772F-4EDD-B4C8-D4874E620D7C}"/>
    <cellStyle name="Normal 13 4 3 4" xfId="4866" xr:uid="{2C813B94-8A76-4017-9A69-489F63EF405B}"/>
    <cellStyle name="Normal 13 4 3 5" xfId="4867" xr:uid="{A5E8637B-E3E9-413A-A381-EBEF2292451D}"/>
    <cellStyle name="Normal 13 4 3 6" xfId="4868" xr:uid="{51BCC7B9-3181-4E03-9AF5-25D83865AEFE}"/>
    <cellStyle name="Normal 13 4 3 7" xfId="4869" xr:uid="{302DE5FA-6B09-44C9-AE44-6A99BF944C7D}"/>
    <cellStyle name="Normal 13 4 3 8" xfId="4870" xr:uid="{61FF11F4-7A42-4B3C-A066-B8E56B6BDD84}"/>
    <cellStyle name="Normal 13 4 3 9" xfId="4871" xr:uid="{8BCB677D-FB10-442E-8FAF-3ED9A67E444C}"/>
    <cellStyle name="Normal 13 4 30" xfId="4872" xr:uid="{5B955631-6702-434C-A486-36EA39B75662}"/>
    <cellStyle name="Normal 13 4 31" xfId="4873" xr:uid="{2A3F109B-0C4A-4BA6-BB38-BD3D27CC2EEE}"/>
    <cellStyle name="Normal 13 4 32" xfId="4874" xr:uid="{78584FA5-2398-4532-A7BB-FF7771494CD8}"/>
    <cellStyle name="Normal 13 4 33" xfId="4875" xr:uid="{BF14ABBD-2844-4310-A5A1-F35A6A25A856}"/>
    <cellStyle name="Normal 13 4 34" xfId="4876" xr:uid="{724543E1-0123-4EFD-9181-D55E8162A87B}"/>
    <cellStyle name="Normal 13 4 35" xfId="4877" xr:uid="{1B3E9F70-721D-4E75-AA2D-469E0631D5AF}"/>
    <cellStyle name="Normal 13 4 36" xfId="4878" xr:uid="{B5E1685D-1028-4883-AED2-5C267B689A2A}"/>
    <cellStyle name="Normal 13 4 37" xfId="4879" xr:uid="{DCE576A3-C716-4415-B90D-546C4068C508}"/>
    <cellStyle name="Normal 13 4 38" xfId="4880" xr:uid="{B440A169-2E4D-43AB-984C-A84AE370C845}"/>
    <cellStyle name="Normal 13 4 39" xfId="4881" xr:uid="{CFAAF860-8F82-4988-A407-541E3FC36551}"/>
    <cellStyle name="Normal 13 4 4" xfId="4882" xr:uid="{5E1FD96C-81A6-46AA-A202-7238448A9CEB}"/>
    <cellStyle name="Normal 13 4 40" xfId="4883" xr:uid="{2F5E4448-39D0-4755-BE46-6A4D42C11A49}"/>
    <cellStyle name="Normal 13 4 41" xfId="4884" xr:uid="{EDF9DFD9-C221-4827-BADB-08C0E150F708}"/>
    <cellStyle name="Normal 13 4 42" xfId="4885" xr:uid="{96458FC4-05C1-416D-9139-388B1E513372}"/>
    <cellStyle name="Normal 13 4 43" xfId="4886" xr:uid="{E8A6BAED-71CB-49D4-A798-0E4DC00C6F1E}"/>
    <cellStyle name="Normal 13 4 44" xfId="4887" xr:uid="{5C0C4C83-8ED4-4F44-BEC2-D850C4D865AB}"/>
    <cellStyle name="Normal 13 4 45" xfId="4888" xr:uid="{E102B2D5-5DB9-4D65-9A44-C75B5DF8E7C0}"/>
    <cellStyle name="Normal 13 4 46" xfId="4889" xr:uid="{CD7414C5-897E-434D-957A-82D765A2EF35}"/>
    <cellStyle name="Normal 13 4 47" xfId="4890" xr:uid="{C5FF0B67-B3B6-43D5-BA12-2D1545E35163}"/>
    <cellStyle name="Normal 13 4 5" xfId="4891" xr:uid="{01B39915-292D-47C7-8E20-BB8C78657BD9}"/>
    <cellStyle name="Normal 13 4 6" xfId="4892" xr:uid="{BEF27300-7661-4C8B-9980-C515D8ED65BA}"/>
    <cellStyle name="Normal 13 4 7" xfId="4893" xr:uid="{F1E1A68C-4D30-4A53-ACD9-B77FC12FB2F9}"/>
    <cellStyle name="Normal 13 4 8" xfId="4894" xr:uid="{1F95C25E-764F-4807-A95E-F1BEA4AA3048}"/>
    <cellStyle name="Normal 13 4 9" xfId="4895" xr:uid="{4A2FF9BA-1853-404F-95DC-1EBDF1C5293D}"/>
    <cellStyle name="Normal 13 40" xfId="4896" xr:uid="{E380BED9-46FF-4995-891B-699D45005595}"/>
    <cellStyle name="Normal 13 41" xfId="4897" xr:uid="{247AD20B-1588-409E-BBB5-FF6CD1BA4952}"/>
    <cellStyle name="Normal 13 42" xfId="4898" xr:uid="{3AD4CB8E-92F6-486C-8208-B89D4E60C0B0}"/>
    <cellStyle name="Normal 13 43" xfId="4899" xr:uid="{3878DA50-B15D-44AA-A315-B9F96C022813}"/>
    <cellStyle name="Normal 13 44" xfId="4900" xr:uid="{083910C6-9352-4E1A-AC6E-7FD020685727}"/>
    <cellStyle name="Normal 13 45" xfId="4901" xr:uid="{21FEBBA6-D263-4147-9075-11AFB72FF5FD}"/>
    <cellStyle name="Normal 13 46" xfId="4902" xr:uid="{966F2CAE-03AF-4DC8-BFBF-13F91D51A51A}"/>
    <cellStyle name="Normal 13 47" xfId="4903" xr:uid="{D6F816D6-3778-4410-9012-CC292FA740AD}"/>
    <cellStyle name="Normal 13 48" xfId="4904" xr:uid="{B7A793EA-E6AC-48EF-A9AB-F2AA91637A84}"/>
    <cellStyle name="Normal 13 49" xfId="4905" xr:uid="{BA68FBDF-C446-442B-9B9F-1C51F800A032}"/>
    <cellStyle name="Normal 13 5" xfId="4906" xr:uid="{2D84E726-BE5E-4EAF-BB9D-AD15923EC3B9}"/>
    <cellStyle name="Normal 13 5 10" xfId="4907" xr:uid="{5D014AE8-A7CC-4334-B6D8-2A06E5464404}"/>
    <cellStyle name="Normal 13 5 11" xfId="4908" xr:uid="{AC449C8D-0F68-442B-8493-FD9345632924}"/>
    <cellStyle name="Normal 13 5 12" xfId="4909" xr:uid="{0768F2BE-0D20-432D-B8F7-1D02882C518B}"/>
    <cellStyle name="Normal 13 5 13" xfId="4910" xr:uid="{BA5317AC-E99E-4AA9-9DB7-3CAC73CADB63}"/>
    <cellStyle name="Normal 13 5 14" xfId="4911" xr:uid="{7D3382AF-3F4D-49D2-B952-D6DDF960DC57}"/>
    <cellStyle name="Normal 13 5 15" xfId="4912" xr:uid="{78E06491-8FA4-4829-B383-1A00C6AC35AA}"/>
    <cellStyle name="Normal 13 5 16" xfId="4913" xr:uid="{11B81445-DF82-45A3-B9C5-DE8FB5AAD6D2}"/>
    <cellStyle name="Normal 13 5 17" xfId="4914" xr:uid="{FB0EEB74-D340-467B-9204-DB47E7B99B44}"/>
    <cellStyle name="Normal 13 5 18" xfId="4915" xr:uid="{167A09D7-485E-4F97-A1EE-A519C5818F2D}"/>
    <cellStyle name="Normal 13 5 19" xfId="4916" xr:uid="{2D496BDB-11BD-4E59-8476-40D2821E743B}"/>
    <cellStyle name="Normal 13 5 2" xfId="4917" xr:uid="{E2C0986D-AF1A-482B-A55A-B2B748F41B48}"/>
    <cellStyle name="Normal 13 5 2 10" xfId="4918" xr:uid="{F833A616-44AA-4289-9D51-C82BD27FC020}"/>
    <cellStyle name="Normal 13 5 2 11" xfId="4919" xr:uid="{DE1FFA40-AABC-42BB-BB3B-0EDD38C321E3}"/>
    <cellStyle name="Normal 13 5 2 12" xfId="4920" xr:uid="{9D302E2B-3BC9-4F5E-AD63-41A61DA89CAB}"/>
    <cellStyle name="Normal 13 5 2 13" xfId="4921" xr:uid="{372EA55E-BA72-4C1A-8E75-D85831A12184}"/>
    <cellStyle name="Normal 13 5 2 14" xfId="4922" xr:uid="{C9A4048B-F87A-43AE-890C-163412BA6C5F}"/>
    <cellStyle name="Normal 13 5 2 15" xfId="4923" xr:uid="{CF72EE8E-31AD-4430-84A7-59DD6BF1111D}"/>
    <cellStyle name="Normal 13 5 2 16" xfId="4924" xr:uid="{0C32F3FA-088F-4871-B895-7FAFF5E60291}"/>
    <cellStyle name="Normal 13 5 2 17" xfId="4925" xr:uid="{DC2B8110-46E4-4C17-A990-8E629942E101}"/>
    <cellStyle name="Normal 13 5 2 18" xfId="4926" xr:uid="{2A9C7B2A-4F5A-43DB-851D-563553382C89}"/>
    <cellStyle name="Normal 13 5 2 19" xfId="4927" xr:uid="{F1CEA9A2-1798-42B8-9E4B-D2D517896D14}"/>
    <cellStyle name="Normal 13 5 2 2" xfId="4928" xr:uid="{9606F985-416E-4F54-8883-CF433D36B546}"/>
    <cellStyle name="Normal 13 5 2 2 10" xfId="4929" xr:uid="{30DC3BC0-787F-4940-A662-8377AE8DD64C}"/>
    <cellStyle name="Normal 13 5 2 2 11" xfId="4930" xr:uid="{57CB741C-1A8F-44BD-97E5-EDED1B0D93EB}"/>
    <cellStyle name="Normal 13 5 2 2 12" xfId="4931" xr:uid="{4D735CF4-6645-434B-B56A-71A9F208CD0F}"/>
    <cellStyle name="Normal 13 5 2 2 13" xfId="4932" xr:uid="{63BA200F-4561-46F2-8580-FFBEBB80E719}"/>
    <cellStyle name="Normal 13 5 2 2 14" xfId="4933" xr:uid="{C08EA691-8DEC-4356-B467-C4FE1BD0DEE8}"/>
    <cellStyle name="Normal 13 5 2 2 15" xfId="4934" xr:uid="{DB01A066-0139-4DA2-960E-45F96F3A0D6A}"/>
    <cellStyle name="Normal 13 5 2 2 16" xfId="4935" xr:uid="{DB2B1348-3277-491D-AF6B-D4062B6B839B}"/>
    <cellStyle name="Normal 13 5 2 2 17" xfId="4936" xr:uid="{D6495604-942A-427A-BF98-396D5BCD6CD8}"/>
    <cellStyle name="Normal 13 5 2 2 18" xfId="4937" xr:uid="{BD8E9F58-746F-4F7B-B8AE-AD6B638D9464}"/>
    <cellStyle name="Normal 13 5 2 2 19" xfId="4938" xr:uid="{FC57D5AE-B4B0-4EAE-9209-7D9E212E5E9D}"/>
    <cellStyle name="Normal 13 5 2 2 2" xfId="4939" xr:uid="{9F951D1D-A1D7-4523-90A5-CFE53573D151}"/>
    <cellStyle name="Normal 13 5 2 2 2 10" xfId="4940" xr:uid="{8EB1CEE4-C6A0-45AA-B261-BE0716C028FF}"/>
    <cellStyle name="Normal 13 5 2 2 2 11" xfId="4941" xr:uid="{30EBB483-274A-4219-8CF3-D2834E384874}"/>
    <cellStyle name="Normal 13 5 2 2 2 12" xfId="4942" xr:uid="{0A0C839D-91B7-4F1C-89B8-7EC9798A9AF3}"/>
    <cellStyle name="Normal 13 5 2 2 2 13" xfId="4943" xr:uid="{BE7CA360-0430-4B04-B6CB-08C1BC567BF4}"/>
    <cellStyle name="Normal 13 5 2 2 2 14" xfId="4944" xr:uid="{C774BE4E-EEA4-4716-B28E-4E4A2CDF9197}"/>
    <cellStyle name="Normal 13 5 2 2 2 15" xfId="4945" xr:uid="{5800CD3D-EC0A-4462-9FDD-DF0F37B8879B}"/>
    <cellStyle name="Normal 13 5 2 2 2 16" xfId="4946" xr:uid="{75DC2CCD-4BC9-4128-8940-F01E42541F6F}"/>
    <cellStyle name="Normal 13 5 2 2 2 17" xfId="4947" xr:uid="{2FA0284B-CE84-49CC-BF43-A6F2A533ACBB}"/>
    <cellStyle name="Normal 13 5 2 2 2 18" xfId="4948" xr:uid="{CF83265E-1964-4AA8-8E68-50B38CB67536}"/>
    <cellStyle name="Normal 13 5 2 2 2 19" xfId="4949" xr:uid="{5B1F437A-23F9-4E86-BAD4-6B77BFB27D8F}"/>
    <cellStyle name="Normal 13 5 2 2 2 2" xfId="4950" xr:uid="{3F1B4543-F80C-4749-9C08-53156FAD4A52}"/>
    <cellStyle name="Normal 13 5 2 2 2 20" xfId="4951" xr:uid="{7DA9832E-CE61-455F-9016-6A3DB1CECF45}"/>
    <cellStyle name="Normal 13 5 2 2 2 21" xfId="4952" xr:uid="{EABDB6DE-C966-40AB-B470-2B2971BB053B}"/>
    <cellStyle name="Normal 13 5 2 2 2 22" xfId="4953" xr:uid="{A6D3D690-9B58-4A56-8C33-50E4E45ADE2A}"/>
    <cellStyle name="Normal 13 5 2 2 2 23" xfId="4954" xr:uid="{0336C2C8-6F05-4C60-BC35-824A893D55ED}"/>
    <cellStyle name="Normal 13 5 2 2 2 24" xfId="4955" xr:uid="{BE25D10A-4086-4CAA-8903-EAD111C84C17}"/>
    <cellStyle name="Normal 13 5 2 2 2 25" xfId="4956" xr:uid="{FF3632D5-608C-4EA9-A02A-718419E659D9}"/>
    <cellStyle name="Normal 13 5 2 2 2 26" xfId="4957" xr:uid="{8A1F08A0-F172-4E61-A4DA-63486D1228BB}"/>
    <cellStyle name="Normal 13 5 2 2 2 27" xfId="4958" xr:uid="{FF7AE2C3-B69A-41D5-B024-22549F7B9E0D}"/>
    <cellStyle name="Normal 13 5 2 2 2 28" xfId="4959" xr:uid="{E3BF668D-B05C-449A-ADCA-1279B8C33C8A}"/>
    <cellStyle name="Normal 13 5 2 2 2 29" xfId="4960" xr:uid="{33D4EB8E-75D4-4CA5-B6BB-8A983ACB59BA}"/>
    <cellStyle name="Normal 13 5 2 2 2 3" xfId="4961" xr:uid="{47167FF6-2C66-446A-A668-25EF3AE1DB5D}"/>
    <cellStyle name="Normal 13 5 2 2 2 30" xfId="4962" xr:uid="{FFA28458-B833-4632-A480-6EDA9E480D21}"/>
    <cellStyle name="Normal 13 5 2 2 2 31" xfId="4963" xr:uid="{5814D3FD-DCC5-46B8-BE25-E6308C994A81}"/>
    <cellStyle name="Normal 13 5 2 2 2 32" xfId="4964" xr:uid="{32B7B14A-9BCC-44BF-A1DE-0B9FAA02E29B}"/>
    <cellStyle name="Normal 13 5 2 2 2 33" xfId="4965" xr:uid="{FA13E7BB-21FF-49C5-8249-FC96F0022E53}"/>
    <cellStyle name="Normal 13 5 2 2 2 34" xfId="4966" xr:uid="{2E71F5D1-92CE-4361-978D-2F988D3DB15F}"/>
    <cellStyle name="Normal 13 5 2 2 2 35" xfId="4967" xr:uid="{BDE8CADE-2E35-4C17-B6AD-D85BEC54F70C}"/>
    <cellStyle name="Normal 13 5 2 2 2 36" xfId="4968" xr:uid="{4AF2EA02-619E-4CFC-BA82-E478A48E4F62}"/>
    <cellStyle name="Normal 13 5 2 2 2 37" xfId="4969" xr:uid="{DB50D0B3-C873-47BB-9719-A0092EB55EDD}"/>
    <cellStyle name="Normal 13 5 2 2 2 38" xfId="4970" xr:uid="{7ED9D6D5-DE95-4577-B3D9-6E7824EA7F0F}"/>
    <cellStyle name="Normal 13 5 2 2 2 4" xfId="4971" xr:uid="{472FF382-090D-4E27-A57B-6495865AF7CF}"/>
    <cellStyle name="Normal 13 5 2 2 2 5" xfId="4972" xr:uid="{17D2CCB5-3C0E-435C-93FB-2F91561874D2}"/>
    <cellStyle name="Normal 13 5 2 2 2 6" xfId="4973" xr:uid="{33F41023-792F-4663-ADB3-70040F089827}"/>
    <cellStyle name="Normal 13 5 2 2 2 7" xfId="4974" xr:uid="{1AF180EF-5F15-447E-9FC9-FD967C991D25}"/>
    <cellStyle name="Normal 13 5 2 2 2 8" xfId="4975" xr:uid="{259BCF72-8714-4256-9C65-19288C412933}"/>
    <cellStyle name="Normal 13 5 2 2 2 9" xfId="4976" xr:uid="{F58D817B-BA02-4D7B-A679-E6A6F7A5CA18}"/>
    <cellStyle name="Normal 13 5 2 2 20" xfId="4977" xr:uid="{1CBDEB53-56D4-4702-8387-E7F4224DD509}"/>
    <cellStyle name="Normal 13 5 2 2 21" xfId="4978" xr:uid="{5B1DDF4F-2793-4B34-BD6D-9DB3A7229DEE}"/>
    <cellStyle name="Normal 13 5 2 2 22" xfId="4979" xr:uid="{906173DD-98C7-4D23-94B0-32E8E174DBB7}"/>
    <cellStyle name="Normal 13 5 2 2 23" xfId="4980" xr:uid="{B25371C3-4D8B-4DB2-A163-ABEE16D8DC4A}"/>
    <cellStyle name="Normal 13 5 2 2 24" xfId="4981" xr:uid="{4A5072EF-2F06-4432-B89A-A7927ACEFD10}"/>
    <cellStyle name="Normal 13 5 2 2 25" xfId="4982" xr:uid="{D757552A-F9BD-4469-8555-6BCFDA760F3E}"/>
    <cellStyle name="Normal 13 5 2 2 26" xfId="4983" xr:uid="{D426CD17-8DF8-4D7D-B582-4AE2A668810B}"/>
    <cellStyle name="Normal 13 5 2 2 27" xfId="4984" xr:uid="{8CB42405-05F2-431A-B326-569F37F3ADB1}"/>
    <cellStyle name="Normal 13 5 2 2 28" xfId="4985" xr:uid="{C53ECE8A-86FD-4C7D-9DF0-422D5B4746E8}"/>
    <cellStyle name="Normal 13 5 2 2 29" xfId="4986" xr:uid="{C012DFCE-F910-4E85-A39B-FF0BF50C6798}"/>
    <cellStyle name="Normal 13 5 2 2 3" xfId="4987" xr:uid="{97B5030A-C292-4538-9B16-DDF356C9065B}"/>
    <cellStyle name="Normal 13 5 2 2 30" xfId="4988" xr:uid="{CE11B0B6-2BA3-4D30-85D1-E1D93A38A1D9}"/>
    <cellStyle name="Normal 13 5 2 2 31" xfId="4989" xr:uid="{76FBD179-60E2-46C2-A5CB-0511DFF89010}"/>
    <cellStyle name="Normal 13 5 2 2 32" xfId="4990" xr:uid="{92C88D23-FF0F-4F4E-88DC-F19C76D278B5}"/>
    <cellStyle name="Normal 13 5 2 2 33" xfId="4991" xr:uid="{F29F8230-BD71-4A9F-BFCF-C33C8906E7CD}"/>
    <cellStyle name="Normal 13 5 2 2 34" xfId="4992" xr:uid="{6A0E33C2-490C-48F3-8D14-65AD392DD476}"/>
    <cellStyle name="Normal 13 5 2 2 35" xfId="4993" xr:uid="{4A849697-A08F-457D-B510-1202EC5E6BDB}"/>
    <cellStyle name="Normal 13 5 2 2 36" xfId="4994" xr:uid="{266CBF4C-D8CF-45AA-8BF0-AE7EABB69D53}"/>
    <cellStyle name="Normal 13 5 2 2 37" xfId="4995" xr:uid="{52E39FB2-F5B9-4454-8D97-D4C03866C394}"/>
    <cellStyle name="Normal 13 5 2 2 38" xfId="4996" xr:uid="{B8140730-50B0-41C2-857E-4AECB5942BC7}"/>
    <cellStyle name="Normal 13 5 2 2 4" xfId="4997" xr:uid="{EA3A7718-9726-42C3-9B7A-145A398AD8F6}"/>
    <cellStyle name="Normal 13 5 2 2 5" xfId="4998" xr:uid="{2C40605B-F32D-4E3F-8896-E5F38F779902}"/>
    <cellStyle name="Normal 13 5 2 2 6" xfId="4999" xr:uid="{FA9E1347-EE1B-4542-8936-54BD776D703B}"/>
    <cellStyle name="Normal 13 5 2 2 7" xfId="5000" xr:uid="{C2F33C65-492B-4285-9F0F-AE7BF45EF274}"/>
    <cellStyle name="Normal 13 5 2 2 8" xfId="5001" xr:uid="{5BA6F20E-4B19-4656-AB66-8081EB9C9F71}"/>
    <cellStyle name="Normal 13 5 2 2 9" xfId="5002" xr:uid="{DAE84AE3-BEEF-407A-918F-27195397A043}"/>
    <cellStyle name="Normal 13 5 2 20" xfId="5003" xr:uid="{783E8C36-96C2-4661-8B2A-EFB6BD7444BF}"/>
    <cellStyle name="Normal 13 5 2 21" xfId="5004" xr:uid="{886144A6-95A8-4A36-A151-239B5FE62D1C}"/>
    <cellStyle name="Normal 13 5 2 22" xfId="5005" xr:uid="{FFC48E3E-72B5-46E8-B4CF-7565A25257B8}"/>
    <cellStyle name="Normal 13 5 2 23" xfId="5006" xr:uid="{E746FDDC-A181-46B1-8184-268E57B40559}"/>
    <cellStyle name="Normal 13 5 2 24" xfId="5007" xr:uid="{915F5203-827D-4D90-88F0-278947C08DC6}"/>
    <cellStyle name="Normal 13 5 2 25" xfId="5008" xr:uid="{FC82A969-00FD-4ADF-9FE8-B836EDADFD0A}"/>
    <cellStyle name="Normal 13 5 2 26" xfId="5009" xr:uid="{3D527D4B-8BC9-4128-A7FF-BE0C28178177}"/>
    <cellStyle name="Normal 13 5 2 27" xfId="5010" xr:uid="{05015826-508B-4725-B025-9F2F02FF3F5A}"/>
    <cellStyle name="Normal 13 5 2 28" xfId="5011" xr:uid="{5B77CA3C-382C-41EA-B87A-9237D673933F}"/>
    <cellStyle name="Normal 13 5 2 29" xfId="5012" xr:uid="{F455C435-BCA8-4C8E-9D6F-44F4C8C89950}"/>
    <cellStyle name="Normal 13 5 2 3" xfId="5013" xr:uid="{84764BA9-661D-4A3A-898D-79AEC276EB22}"/>
    <cellStyle name="Normal 13 5 2 30" xfId="5014" xr:uid="{DAF9C246-5894-4852-A68F-AA61D020EC1E}"/>
    <cellStyle name="Normal 13 5 2 31" xfId="5015" xr:uid="{83170A58-9067-4577-A34D-F5118DC092F2}"/>
    <cellStyle name="Normal 13 5 2 32" xfId="5016" xr:uid="{24D4E6BC-9794-4A42-B594-DBE7D277F574}"/>
    <cellStyle name="Normal 13 5 2 33" xfId="5017" xr:uid="{3D23FAFC-28B2-41F6-9F3F-8C0789113035}"/>
    <cellStyle name="Normal 13 5 2 34" xfId="5018" xr:uid="{37BB4BBB-CF2C-40A5-82C9-AC4E4D6EE8D9}"/>
    <cellStyle name="Normal 13 5 2 35" xfId="5019" xr:uid="{728C8487-1AB5-4F25-8F0C-69F0F686E620}"/>
    <cellStyle name="Normal 13 5 2 36" xfId="5020" xr:uid="{DC3F8463-5307-4DFA-9055-E1E1194F1F1D}"/>
    <cellStyle name="Normal 13 5 2 37" xfId="5021" xr:uid="{2314A4CA-72CF-4FDD-AA64-36284855135A}"/>
    <cellStyle name="Normal 13 5 2 38" xfId="5022" xr:uid="{7F3D3788-00EE-4F2F-9413-335F54F97264}"/>
    <cellStyle name="Normal 13 5 2 39" xfId="5023" xr:uid="{1CDF70F0-60A0-4996-8CC6-3E7A681021B8}"/>
    <cellStyle name="Normal 13 5 2 4" xfId="5024" xr:uid="{4994ECA9-29F3-4352-86E5-867DD8708AC8}"/>
    <cellStyle name="Normal 13 5 2 40" xfId="5025" xr:uid="{19F616E2-9616-49E6-B16C-ED9F43254254}"/>
    <cellStyle name="Normal 13 5 2 5" xfId="5026" xr:uid="{5448F1EE-4D7C-4A8C-852A-EF87037A7D42}"/>
    <cellStyle name="Normal 13 5 2 6" xfId="5027" xr:uid="{8A493E97-B129-45D4-A448-F0FC9BC23822}"/>
    <cellStyle name="Normal 13 5 2 7" xfId="5028" xr:uid="{C6F52506-85E7-4C9B-B9BB-74B9E08B3387}"/>
    <cellStyle name="Normal 13 5 2 8" xfId="5029" xr:uid="{CD073845-1D12-4DD8-A073-DD6845A564FC}"/>
    <cellStyle name="Normal 13 5 2 9" xfId="5030" xr:uid="{5237AB39-35D0-485C-8331-A4FB54AEE93E}"/>
    <cellStyle name="Normal 13 5 20" xfId="5031" xr:uid="{BF99DE3C-E8BD-4C20-A65F-1E4CDE3ED8B3}"/>
    <cellStyle name="Normal 13 5 21" xfId="5032" xr:uid="{27C94A3A-22AE-4A49-B9C0-059E58D8CB49}"/>
    <cellStyle name="Normal 13 5 22" xfId="5033" xr:uid="{C92C4427-58C0-4AF0-B9CE-BE46CEAF5D17}"/>
    <cellStyle name="Normal 13 5 23" xfId="5034" xr:uid="{8ECA8FC6-4529-44CF-8B07-9B8C76E148A0}"/>
    <cellStyle name="Normal 13 5 24" xfId="5035" xr:uid="{A5A8EC85-FFC2-48F7-B802-226622FF94E9}"/>
    <cellStyle name="Normal 13 5 25" xfId="5036" xr:uid="{636B2407-DD3D-4F86-83A3-98EBBB1179B9}"/>
    <cellStyle name="Normal 13 5 26" xfId="5037" xr:uid="{3FB60E19-D2D2-4B0D-93CC-EB6BDE1DB896}"/>
    <cellStyle name="Normal 13 5 27" xfId="5038" xr:uid="{24E65EEB-2BF5-4FB7-975F-1F05A99CD916}"/>
    <cellStyle name="Normal 13 5 28" xfId="5039" xr:uid="{567C2876-BC53-4E77-A613-8C056873C2C0}"/>
    <cellStyle name="Normal 13 5 29" xfId="5040" xr:uid="{05A7EE9C-9C99-429C-946E-6837751D1FFD}"/>
    <cellStyle name="Normal 13 5 3" xfId="5041" xr:uid="{8BF178E6-4011-48EA-A3B2-88C1B4053D90}"/>
    <cellStyle name="Normal 13 5 3 10" xfId="5042" xr:uid="{A6EF94FD-1B47-4E6B-8DCE-17C71795FFC4}"/>
    <cellStyle name="Normal 13 5 3 11" xfId="5043" xr:uid="{78D45AF1-53A9-4474-9120-FB21C7BB7732}"/>
    <cellStyle name="Normal 13 5 3 12" xfId="5044" xr:uid="{090FB5E3-8112-4711-A1BC-C8D4B5386A98}"/>
    <cellStyle name="Normal 13 5 3 13" xfId="5045" xr:uid="{7892234F-4CB6-4FB8-88F1-3D4A60BBFC07}"/>
    <cellStyle name="Normal 13 5 3 14" xfId="5046" xr:uid="{D3483969-AD59-47CA-A4F0-3538CD6F32AD}"/>
    <cellStyle name="Normal 13 5 3 15" xfId="5047" xr:uid="{679D15CA-8203-4C30-AB3B-DBC0DB63E520}"/>
    <cellStyle name="Normal 13 5 3 16" xfId="5048" xr:uid="{3ECA5E24-FD22-46F5-B966-4916A374BBF4}"/>
    <cellStyle name="Normal 13 5 3 17" xfId="5049" xr:uid="{B244F62E-2544-4ED7-A483-45280682651F}"/>
    <cellStyle name="Normal 13 5 3 18" xfId="5050" xr:uid="{A9BC4B62-0201-41CB-9E6F-869F82B0C6EB}"/>
    <cellStyle name="Normal 13 5 3 19" xfId="5051" xr:uid="{DB45EE1D-F7F1-43A2-B9D2-B4C6D5AA4DEE}"/>
    <cellStyle name="Normal 13 5 3 2" xfId="5052" xr:uid="{6233F5F5-4297-4502-9DCB-E11BEBF1E123}"/>
    <cellStyle name="Normal 13 5 3 2 10" xfId="5053" xr:uid="{FB895B83-A54B-4C24-9E3F-55FC8B301C6E}"/>
    <cellStyle name="Normal 13 5 3 2 11" xfId="5054" xr:uid="{41066285-D84D-4499-B06C-2C1890596FB9}"/>
    <cellStyle name="Normal 13 5 3 2 12" xfId="5055" xr:uid="{4E4B9ABE-A5C1-4A48-8994-7C482B052E0E}"/>
    <cellStyle name="Normal 13 5 3 2 13" xfId="5056" xr:uid="{0AC7D8B1-E0C9-4B67-B75E-6C7F10A8A6D3}"/>
    <cellStyle name="Normal 13 5 3 2 14" xfId="5057" xr:uid="{8623ED80-8BBC-4523-85AE-09D21DE4285C}"/>
    <cellStyle name="Normal 13 5 3 2 15" xfId="5058" xr:uid="{B38BF8A0-BEBB-486E-A968-B35DFE4DD704}"/>
    <cellStyle name="Normal 13 5 3 2 16" xfId="5059" xr:uid="{A8758929-4D4F-4EB6-8C25-EB15495186D8}"/>
    <cellStyle name="Normal 13 5 3 2 17" xfId="5060" xr:uid="{E259355D-AE39-4254-8AFC-46ECE46AA734}"/>
    <cellStyle name="Normal 13 5 3 2 18" xfId="5061" xr:uid="{D664D47C-1246-4ED0-A98E-96C63A5AE4D9}"/>
    <cellStyle name="Normal 13 5 3 2 19" xfId="5062" xr:uid="{2D4EDB64-0897-43F1-8402-733F749D2165}"/>
    <cellStyle name="Normal 13 5 3 2 2" xfId="5063" xr:uid="{0CDE3F57-66EA-43C0-803A-D1134D225C38}"/>
    <cellStyle name="Normal 13 5 3 2 20" xfId="5064" xr:uid="{62C00272-49E0-4B93-ABDE-43CF8640220B}"/>
    <cellStyle name="Normal 13 5 3 2 21" xfId="5065" xr:uid="{25C8FCA0-89AC-441E-9F2D-35EA0BB790C2}"/>
    <cellStyle name="Normal 13 5 3 2 22" xfId="5066" xr:uid="{BD4DB1D0-7C00-4F8C-8D82-9316CEDAF290}"/>
    <cellStyle name="Normal 13 5 3 2 23" xfId="5067" xr:uid="{9CFBADEE-117E-4021-8D6C-FDC897FCEBC1}"/>
    <cellStyle name="Normal 13 5 3 2 24" xfId="5068" xr:uid="{48680306-EC51-4AEF-B89D-FBA023B025AE}"/>
    <cellStyle name="Normal 13 5 3 2 25" xfId="5069" xr:uid="{EF78065F-0A9B-48DC-ADAF-BCEE3CF9A816}"/>
    <cellStyle name="Normal 13 5 3 2 26" xfId="5070" xr:uid="{1AE14BDD-267F-481C-B0D9-8CF47F8FBAA0}"/>
    <cellStyle name="Normal 13 5 3 2 27" xfId="5071" xr:uid="{7A469F52-6803-4E8B-A9A0-62FD5C5433D0}"/>
    <cellStyle name="Normal 13 5 3 2 28" xfId="5072" xr:uid="{6AEF7169-2D13-4513-827A-7DE55F6A15AC}"/>
    <cellStyle name="Normal 13 5 3 2 29" xfId="5073" xr:uid="{7E40C484-04C2-4893-83C5-FF1C4A200908}"/>
    <cellStyle name="Normal 13 5 3 2 3" xfId="5074" xr:uid="{6DC1007F-FEB2-4333-A40C-9E53C1DE2902}"/>
    <cellStyle name="Normal 13 5 3 2 30" xfId="5075" xr:uid="{8D2E2915-A81F-4114-AD75-AF98B83293BC}"/>
    <cellStyle name="Normal 13 5 3 2 31" xfId="5076" xr:uid="{31C528B7-C331-4B93-89CA-7EB0FA71BD9D}"/>
    <cellStyle name="Normal 13 5 3 2 32" xfId="5077" xr:uid="{B0523807-C87B-46E1-BBE4-9BC6551171B1}"/>
    <cellStyle name="Normal 13 5 3 2 33" xfId="5078" xr:uid="{49D9D433-8250-4EFA-AD9E-5F9D63F68C66}"/>
    <cellStyle name="Normal 13 5 3 2 34" xfId="5079" xr:uid="{14F12BAD-7A49-4DE0-A7DC-B3AFDF98B740}"/>
    <cellStyle name="Normal 13 5 3 2 35" xfId="5080" xr:uid="{C076F14D-BDF9-4953-9E97-2DA48CF4915D}"/>
    <cellStyle name="Normal 13 5 3 2 36" xfId="5081" xr:uid="{6589A0EC-A743-4D3B-969A-1E687C35ADBC}"/>
    <cellStyle name="Normal 13 5 3 2 37" xfId="5082" xr:uid="{EEBAEC71-C6CA-40F4-8C1F-744B33D6CB2B}"/>
    <cellStyle name="Normal 13 5 3 2 38" xfId="5083" xr:uid="{C0D15519-C55B-4BDC-92AE-3D57B2F52214}"/>
    <cellStyle name="Normal 13 5 3 2 4" xfId="5084" xr:uid="{94154062-E869-43A6-B3B3-D0522C454684}"/>
    <cellStyle name="Normal 13 5 3 2 5" xfId="5085" xr:uid="{BEA0DF1D-F965-47A9-98BC-89815BBC17D6}"/>
    <cellStyle name="Normal 13 5 3 2 6" xfId="5086" xr:uid="{BB6BD404-D167-4692-B638-9C8BEE4B7675}"/>
    <cellStyle name="Normal 13 5 3 2 7" xfId="5087" xr:uid="{797DA25E-40CB-45F0-817F-F7EE66DBD517}"/>
    <cellStyle name="Normal 13 5 3 2 8" xfId="5088" xr:uid="{06D1AB05-FB09-4B7F-B261-41CAECC3F425}"/>
    <cellStyle name="Normal 13 5 3 2 9" xfId="5089" xr:uid="{B60B762D-1E6B-40FE-9920-32E1D16B0A85}"/>
    <cellStyle name="Normal 13 5 3 20" xfId="5090" xr:uid="{F31ECA97-1FA0-402D-95BA-39F2FDF1CBF3}"/>
    <cellStyle name="Normal 13 5 3 21" xfId="5091" xr:uid="{98F2769E-80C3-4259-B7F9-920480B872D0}"/>
    <cellStyle name="Normal 13 5 3 22" xfId="5092" xr:uid="{0D4F00B6-48EE-416E-AB21-F40980E6CEB7}"/>
    <cellStyle name="Normal 13 5 3 23" xfId="5093" xr:uid="{FDDD3CE8-B5CD-45D9-A62D-2D04B346D659}"/>
    <cellStyle name="Normal 13 5 3 24" xfId="5094" xr:uid="{95A1471E-70F5-46E4-B81A-9A2EFE07E135}"/>
    <cellStyle name="Normal 13 5 3 25" xfId="5095" xr:uid="{E6671BC1-B13C-47A5-8D1A-1734D8B19105}"/>
    <cellStyle name="Normal 13 5 3 26" xfId="5096" xr:uid="{9F6BCA03-A436-47C9-9A38-B67AD523FD08}"/>
    <cellStyle name="Normal 13 5 3 27" xfId="5097" xr:uid="{63946BDF-04F3-4FCF-B205-87CD0A7EA544}"/>
    <cellStyle name="Normal 13 5 3 28" xfId="5098" xr:uid="{11625177-10CE-430B-BA15-55AFD82B0BB8}"/>
    <cellStyle name="Normal 13 5 3 29" xfId="5099" xr:uid="{976D0003-F9FB-412E-A3C3-5A31208279C3}"/>
    <cellStyle name="Normal 13 5 3 3" xfId="5100" xr:uid="{E6697A4C-C14C-4E21-A605-99EF515903BA}"/>
    <cellStyle name="Normal 13 5 3 30" xfId="5101" xr:uid="{49D57647-E95A-4963-9FDE-3AD7F84D035C}"/>
    <cellStyle name="Normal 13 5 3 31" xfId="5102" xr:uid="{FC833D9F-9A39-4C51-AEA9-2E3EFE20A875}"/>
    <cellStyle name="Normal 13 5 3 32" xfId="5103" xr:uid="{A1611A67-57E3-4B81-A230-66E900E457DB}"/>
    <cellStyle name="Normal 13 5 3 33" xfId="5104" xr:uid="{22D0F565-2BAB-4650-B6A5-17406DDCF6FD}"/>
    <cellStyle name="Normal 13 5 3 34" xfId="5105" xr:uid="{8C416C16-DAAB-4AFB-B3A4-4233B9488C80}"/>
    <cellStyle name="Normal 13 5 3 35" xfId="5106" xr:uid="{CDA0D031-F2FE-411A-B102-FDF96DCA7DAD}"/>
    <cellStyle name="Normal 13 5 3 36" xfId="5107" xr:uid="{D8BD2982-370A-4DA4-8403-D96B7CDE7AD4}"/>
    <cellStyle name="Normal 13 5 3 37" xfId="5108" xr:uid="{41F85EDA-D580-46FE-A273-66F530C94F86}"/>
    <cellStyle name="Normal 13 5 3 38" xfId="5109" xr:uid="{EAC43A5E-B2F9-41F2-AE8D-BC9EF9E01847}"/>
    <cellStyle name="Normal 13 5 3 4" xfId="5110" xr:uid="{BDA290CD-E009-4722-B51D-2F4EA0A48ADC}"/>
    <cellStyle name="Normal 13 5 3 5" xfId="5111" xr:uid="{DD5257F9-2770-4E71-ABF1-A024078393A9}"/>
    <cellStyle name="Normal 13 5 3 6" xfId="5112" xr:uid="{863E7C4B-B25C-4687-8A15-D2E47D6B7380}"/>
    <cellStyle name="Normal 13 5 3 7" xfId="5113" xr:uid="{6F502F2F-230A-4E9D-BFA0-64727F6DA4FB}"/>
    <cellStyle name="Normal 13 5 3 8" xfId="5114" xr:uid="{658E7F2E-4889-4A6B-94B0-3728C13DBDA2}"/>
    <cellStyle name="Normal 13 5 3 9" xfId="5115" xr:uid="{DA388213-899D-477C-A37F-90B634A6FA52}"/>
    <cellStyle name="Normal 13 5 30" xfId="5116" xr:uid="{AAE03F8F-323F-486F-BB1D-0588BF6A81B5}"/>
    <cellStyle name="Normal 13 5 31" xfId="5117" xr:uid="{E3B66D3D-15DB-49EA-9F71-DF95F2F6C8B4}"/>
    <cellStyle name="Normal 13 5 32" xfId="5118" xr:uid="{AEA15D8A-8041-4CC4-847E-6F32F78526E9}"/>
    <cellStyle name="Normal 13 5 33" xfId="5119" xr:uid="{622B3A45-2DB1-4BFF-8C69-A1F5596B8433}"/>
    <cellStyle name="Normal 13 5 34" xfId="5120" xr:uid="{7D2CFCD7-4A5E-4520-B08C-0DD957520E13}"/>
    <cellStyle name="Normal 13 5 35" xfId="5121" xr:uid="{3FA41B88-1BE9-4AFB-AB9F-3AB46924BDB0}"/>
    <cellStyle name="Normal 13 5 36" xfId="5122" xr:uid="{6A60E4BD-2397-4759-B87F-92768FABFF48}"/>
    <cellStyle name="Normal 13 5 37" xfId="5123" xr:uid="{AAE4985E-9BD7-439E-8B5E-68A24F7F073D}"/>
    <cellStyle name="Normal 13 5 38" xfId="5124" xr:uid="{F4C6F5A1-DFBB-4242-9BB7-57E9A4088611}"/>
    <cellStyle name="Normal 13 5 39" xfId="5125" xr:uid="{6ADAFB80-9A23-4700-BC2E-23FA756F58A7}"/>
    <cellStyle name="Normal 13 5 4" xfId="5126" xr:uid="{2851FB76-CA88-4061-81E3-062E3B498B2D}"/>
    <cellStyle name="Normal 13 5 40" xfId="5127" xr:uid="{897645B8-526F-488A-8E5D-454D70F42BDE}"/>
    <cellStyle name="Normal 13 5 41" xfId="5128" xr:uid="{A0531537-876A-4E2A-A44D-B43F4FCA6BEB}"/>
    <cellStyle name="Normal 13 5 42" xfId="5129" xr:uid="{A2AE100A-3E1F-4705-800A-EE6416515B0B}"/>
    <cellStyle name="Normal 13 5 43" xfId="5130" xr:uid="{51795B0C-29CB-42A9-8246-4DB1BEF68062}"/>
    <cellStyle name="Normal 13 5 44" xfId="5131" xr:uid="{D6892409-4736-4762-B1C4-B409FB9B2229}"/>
    <cellStyle name="Normal 13 5 45" xfId="5132" xr:uid="{1F49FCA0-5AE6-4C42-8FA2-C1CD50B7EB51}"/>
    <cellStyle name="Normal 13 5 46" xfId="5133" xr:uid="{230B6C60-8B8A-4F7D-9D72-46133ED326B1}"/>
    <cellStyle name="Normal 13 5 47" xfId="5134" xr:uid="{BCCC512A-7CFD-4F11-8E62-AE82E7912980}"/>
    <cellStyle name="Normal 13 5 5" xfId="5135" xr:uid="{ACD5CD17-467F-4900-A9C4-339D733B9072}"/>
    <cellStyle name="Normal 13 5 6" xfId="5136" xr:uid="{4C13774C-5F8C-4C33-B774-1FFE710A8DB4}"/>
    <cellStyle name="Normal 13 5 7" xfId="5137" xr:uid="{A30E1729-8CF5-4FE2-B83F-1AB7B474E6D7}"/>
    <cellStyle name="Normal 13 5 8" xfId="5138" xr:uid="{9E8CB76E-54D1-42D4-83FB-625C8AE227C1}"/>
    <cellStyle name="Normal 13 5 9" xfId="5139" xr:uid="{DD8073D3-4646-44FC-B0F2-6C72D463AB14}"/>
    <cellStyle name="Normal 13 50" xfId="5140" xr:uid="{8BFB42D2-5FB0-4DB7-B650-5968279CE94F}"/>
    <cellStyle name="Normal 13 51" xfId="5141" xr:uid="{14D97D45-4703-4D21-9815-CC63ACB27B97}"/>
    <cellStyle name="Normal 13 52" xfId="5142" xr:uid="{2D85A850-66CC-4348-8643-B634D23C9E7F}"/>
    <cellStyle name="Normal 13 53" xfId="5143" xr:uid="{DAF39E1B-30CA-4B21-ACF9-F2715C7F2FF0}"/>
    <cellStyle name="Normal 13 6" xfId="5144" xr:uid="{77E7DBF3-1283-4F91-930D-A957378B9EF6}"/>
    <cellStyle name="Normal 13 6 10" xfId="5145" xr:uid="{79AFA588-B5E6-4E62-9635-D10F7CB22EF3}"/>
    <cellStyle name="Normal 13 6 11" xfId="5146" xr:uid="{DA55B9D1-14DC-4331-9E8E-118933237442}"/>
    <cellStyle name="Normal 13 6 12" xfId="5147" xr:uid="{E3559613-AE87-47E4-BC66-16C69EC6E8F1}"/>
    <cellStyle name="Normal 13 6 13" xfId="5148" xr:uid="{E946266A-5FCC-4A3A-BB6D-701268182791}"/>
    <cellStyle name="Normal 13 6 14" xfId="5149" xr:uid="{DC009337-7E7B-4E7D-964E-A7BFDA013A39}"/>
    <cellStyle name="Normal 13 6 15" xfId="5150" xr:uid="{4CA3351B-715F-47D7-91EC-1B348BBD6039}"/>
    <cellStyle name="Normal 13 6 16" xfId="5151" xr:uid="{4071B93F-3D66-4ED6-AB70-CB33EFE662AE}"/>
    <cellStyle name="Normal 13 6 17" xfId="5152" xr:uid="{D04373BE-029C-46BD-98B4-71CBA24A228C}"/>
    <cellStyle name="Normal 13 6 18" xfId="5153" xr:uid="{97247539-B0F3-4F6E-92D5-2F3652F02CD5}"/>
    <cellStyle name="Normal 13 6 19" xfId="5154" xr:uid="{AF85B3CD-8323-4C4B-A107-577DF7D1C27D}"/>
    <cellStyle name="Normal 13 6 2" xfId="5155" xr:uid="{4967E77B-246C-4D38-9A44-F7EAE9B0689F}"/>
    <cellStyle name="Normal 13 6 2 10" xfId="5156" xr:uid="{23C87BB1-4B50-4130-A606-17DD93CF0340}"/>
    <cellStyle name="Normal 13 6 2 11" xfId="5157" xr:uid="{48DB8502-FD28-4A10-8F23-0CB9CB6FA57F}"/>
    <cellStyle name="Normal 13 6 2 12" xfId="5158" xr:uid="{B5C93754-3540-49B5-9ADA-7729F34C8FBF}"/>
    <cellStyle name="Normal 13 6 2 13" xfId="5159" xr:uid="{EA679E07-5C80-491D-85AF-94460773D44D}"/>
    <cellStyle name="Normal 13 6 2 14" xfId="5160" xr:uid="{FBFFB34D-B433-4ED0-B1C4-1C4CF90530CF}"/>
    <cellStyle name="Normal 13 6 2 15" xfId="5161" xr:uid="{97F4F406-65EB-4D3B-8125-5088BF106F61}"/>
    <cellStyle name="Normal 13 6 2 16" xfId="5162" xr:uid="{9681D124-5FCC-454A-8109-E3D550ADB754}"/>
    <cellStyle name="Normal 13 6 2 17" xfId="5163" xr:uid="{2C28E918-96F8-4D2F-A28C-4077DB972323}"/>
    <cellStyle name="Normal 13 6 2 18" xfId="5164" xr:uid="{5B7816A2-68B6-469D-8562-4EC772B24E05}"/>
    <cellStyle name="Normal 13 6 2 19" xfId="5165" xr:uid="{863D2437-2B18-4ABC-9A7A-1F7ACCDE8C9A}"/>
    <cellStyle name="Normal 13 6 2 2" xfId="5166" xr:uid="{51F9C2AC-B8D4-4BB6-845F-AA38856AAB13}"/>
    <cellStyle name="Normal 13 6 2 2 10" xfId="5167" xr:uid="{DF3D2A13-9133-4724-B759-5663615A9E9D}"/>
    <cellStyle name="Normal 13 6 2 2 11" xfId="5168" xr:uid="{F1F44B59-24C7-4454-970E-F106162293FC}"/>
    <cellStyle name="Normal 13 6 2 2 12" xfId="5169" xr:uid="{AAE7301F-55A4-4ECF-8816-DFCC967C39D9}"/>
    <cellStyle name="Normal 13 6 2 2 13" xfId="5170" xr:uid="{2846F84B-FBBA-4497-98FC-534CF181461E}"/>
    <cellStyle name="Normal 13 6 2 2 14" xfId="5171" xr:uid="{FEB96882-69A5-4AFE-87C4-6177D0363BDA}"/>
    <cellStyle name="Normal 13 6 2 2 15" xfId="5172" xr:uid="{D24C3A1D-79DF-4DB7-B054-DA5664EA9845}"/>
    <cellStyle name="Normal 13 6 2 2 16" xfId="5173" xr:uid="{E556D591-EDDC-45CF-8F66-E472421EF251}"/>
    <cellStyle name="Normal 13 6 2 2 17" xfId="5174" xr:uid="{E4A55788-FCEE-45D2-AB2E-9669AC005785}"/>
    <cellStyle name="Normal 13 6 2 2 18" xfId="5175" xr:uid="{A10B242B-D357-4201-BAB3-82B0E8799BBB}"/>
    <cellStyle name="Normal 13 6 2 2 19" xfId="5176" xr:uid="{4ABBED2B-A07F-4CEA-BF9A-A5729067301B}"/>
    <cellStyle name="Normal 13 6 2 2 2" xfId="5177" xr:uid="{9E2C4031-8BC7-4E1C-85A4-E77E1EC6B1EB}"/>
    <cellStyle name="Normal 13 6 2 2 2 10" xfId="5178" xr:uid="{DC7AE098-8125-42A7-9499-E363A63DF813}"/>
    <cellStyle name="Normal 13 6 2 2 2 11" xfId="5179" xr:uid="{B0217072-29A6-4C71-8EAC-DB3E271FEEDE}"/>
    <cellStyle name="Normal 13 6 2 2 2 12" xfId="5180" xr:uid="{73B776E9-F55B-4320-9D9A-C76F4B1F28FC}"/>
    <cellStyle name="Normal 13 6 2 2 2 13" xfId="5181" xr:uid="{B0B2AEB9-7174-4479-BD31-95C73481B25A}"/>
    <cellStyle name="Normal 13 6 2 2 2 14" xfId="5182" xr:uid="{14793213-A600-4DFC-ADB4-08A277ABAC89}"/>
    <cellStyle name="Normal 13 6 2 2 2 15" xfId="5183" xr:uid="{9A7C7476-0606-46A5-8A98-F7D6E9F3C32F}"/>
    <cellStyle name="Normal 13 6 2 2 2 16" xfId="5184" xr:uid="{1923977D-ED5B-4009-A3CF-BBC1769ABFB0}"/>
    <cellStyle name="Normal 13 6 2 2 2 17" xfId="5185" xr:uid="{E79ADFBA-510C-4ABF-ACD9-CED1BDFAA897}"/>
    <cellStyle name="Normal 13 6 2 2 2 18" xfId="5186" xr:uid="{A546126A-4338-45BF-926A-7CB16FF3A49E}"/>
    <cellStyle name="Normal 13 6 2 2 2 19" xfId="5187" xr:uid="{C6FBA5E4-932B-4315-9062-D84ACBECDF79}"/>
    <cellStyle name="Normal 13 6 2 2 2 2" xfId="5188" xr:uid="{911566D3-4C1F-4968-A7CC-1BA1146BC001}"/>
    <cellStyle name="Normal 13 6 2 2 2 20" xfId="5189" xr:uid="{08E84256-05B6-4738-BC87-4E51DFC63CF2}"/>
    <cellStyle name="Normal 13 6 2 2 2 21" xfId="5190" xr:uid="{00D3BFB9-6282-40BF-87D9-DC71D53DE9F9}"/>
    <cellStyle name="Normal 13 6 2 2 2 22" xfId="5191" xr:uid="{2AAE652C-CE4B-437D-944C-9C9F51C1106C}"/>
    <cellStyle name="Normal 13 6 2 2 2 23" xfId="5192" xr:uid="{0581FB5D-E756-441C-A8F2-0A4F7C3E08D4}"/>
    <cellStyle name="Normal 13 6 2 2 2 24" xfId="5193" xr:uid="{0C9045E5-DBD1-438F-8FE1-7068A2721722}"/>
    <cellStyle name="Normal 13 6 2 2 2 25" xfId="5194" xr:uid="{8888D282-ED45-4618-B212-5185EB07EECE}"/>
    <cellStyle name="Normal 13 6 2 2 2 26" xfId="5195" xr:uid="{4B1C1A63-E410-4A03-8BBD-9443408DE9CE}"/>
    <cellStyle name="Normal 13 6 2 2 2 27" xfId="5196" xr:uid="{0FC42B2D-A8F9-4D4E-B975-F1A15F9A6367}"/>
    <cellStyle name="Normal 13 6 2 2 2 28" xfId="5197" xr:uid="{54F3C748-5823-44D9-BDAC-82460A8755C6}"/>
    <cellStyle name="Normal 13 6 2 2 2 29" xfId="5198" xr:uid="{3291238C-FD36-4945-8F85-555B46DF74F8}"/>
    <cellStyle name="Normal 13 6 2 2 2 3" xfId="5199" xr:uid="{6EA9C930-6C04-4107-9007-97EE1CC31CA6}"/>
    <cellStyle name="Normal 13 6 2 2 2 30" xfId="5200" xr:uid="{9F56791B-DFBE-4F84-B195-30236FE3FF10}"/>
    <cellStyle name="Normal 13 6 2 2 2 31" xfId="5201" xr:uid="{F91D6589-7578-48D4-BFAD-89F6E7957CF6}"/>
    <cellStyle name="Normal 13 6 2 2 2 32" xfId="5202" xr:uid="{BE0272B3-5763-437F-95C9-AE1A4F08368F}"/>
    <cellStyle name="Normal 13 6 2 2 2 33" xfId="5203" xr:uid="{EC55D529-431F-4F3E-939D-B65A62484DDC}"/>
    <cellStyle name="Normal 13 6 2 2 2 34" xfId="5204" xr:uid="{A615BAC0-CCE8-436A-B358-3B199B7181BD}"/>
    <cellStyle name="Normal 13 6 2 2 2 35" xfId="5205" xr:uid="{90374498-0633-426E-909B-D69FB44584AD}"/>
    <cellStyle name="Normal 13 6 2 2 2 36" xfId="5206" xr:uid="{284AB198-4178-4B6F-B8E3-B71ECBBBBCFB}"/>
    <cellStyle name="Normal 13 6 2 2 2 37" xfId="5207" xr:uid="{23B55C8C-A124-42EA-B50B-7AB90345E434}"/>
    <cellStyle name="Normal 13 6 2 2 2 38" xfId="5208" xr:uid="{57027EAD-F58B-420B-AF6D-B46454E8CBEC}"/>
    <cellStyle name="Normal 13 6 2 2 2 4" xfId="5209" xr:uid="{BEF195A7-BFB0-44B7-A046-5BCDCD31AF71}"/>
    <cellStyle name="Normal 13 6 2 2 2 5" xfId="5210" xr:uid="{516DC95E-4B74-4AFC-8FB9-01BAFB22D374}"/>
    <cellStyle name="Normal 13 6 2 2 2 6" xfId="5211" xr:uid="{6067EFCF-C2DD-4C27-BDE1-9C2E04C69B73}"/>
    <cellStyle name="Normal 13 6 2 2 2 7" xfId="5212" xr:uid="{F6DA0E45-A19C-4F4E-BF2D-4FCF44208461}"/>
    <cellStyle name="Normal 13 6 2 2 2 8" xfId="5213" xr:uid="{71E005CA-FF75-44AC-BD9F-0A0FBB96D84B}"/>
    <cellStyle name="Normal 13 6 2 2 2 9" xfId="5214" xr:uid="{DE84D0A7-6603-4613-B90A-A14775532639}"/>
    <cellStyle name="Normal 13 6 2 2 20" xfId="5215" xr:uid="{64FC735B-3FCD-4C75-B118-FF8499FFEEB5}"/>
    <cellStyle name="Normal 13 6 2 2 21" xfId="5216" xr:uid="{DB40F71A-B506-4BC2-B6A2-022288C0DB07}"/>
    <cellStyle name="Normal 13 6 2 2 22" xfId="5217" xr:uid="{5C58938D-B45E-446B-AF7F-433CEBC046C6}"/>
    <cellStyle name="Normal 13 6 2 2 23" xfId="5218" xr:uid="{7DC660A7-AA56-4527-A26F-2A2111231B46}"/>
    <cellStyle name="Normal 13 6 2 2 24" xfId="5219" xr:uid="{A4A060BE-2F99-4A19-BB09-3116DF067D7A}"/>
    <cellStyle name="Normal 13 6 2 2 25" xfId="5220" xr:uid="{42814CC1-107D-455A-9E94-A136C5B4385E}"/>
    <cellStyle name="Normal 13 6 2 2 26" xfId="5221" xr:uid="{4FDF8DE5-A50D-48BC-848B-52FB35B86BD6}"/>
    <cellStyle name="Normal 13 6 2 2 27" xfId="5222" xr:uid="{ECC7876A-6D1E-4BBE-92C5-31CFBEE7560C}"/>
    <cellStyle name="Normal 13 6 2 2 28" xfId="5223" xr:uid="{17E555FE-19DF-48D4-AF05-F575B3E5236B}"/>
    <cellStyle name="Normal 13 6 2 2 29" xfId="5224" xr:uid="{A22892DD-9DDD-4FD5-837B-FA02533800C8}"/>
    <cellStyle name="Normal 13 6 2 2 3" xfId="5225" xr:uid="{97B86A6A-9B4A-461D-B63C-BFD33BCD8033}"/>
    <cellStyle name="Normal 13 6 2 2 30" xfId="5226" xr:uid="{27EC45A4-A766-42DB-B22F-BA74C12BF841}"/>
    <cellStyle name="Normal 13 6 2 2 31" xfId="5227" xr:uid="{7AF3CB10-A901-4778-BECB-B9E64B632ECA}"/>
    <cellStyle name="Normal 13 6 2 2 32" xfId="5228" xr:uid="{9BBB3787-C1DB-4258-B6D2-4126C6166F1E}"/>
    <cellStyle name="Normal 13 6 2 2 33" xfId="5229" xr:uid="{4564B9D2-6D99-454D-8A9D-FFE1B25570A4}"/>
    <cellStyle name="Normal 13 6 2 2 34" xfId="5230" xr:uid="{E8E9BCE0-CE30-4951-8377-17C216D8E26D}"/>
    <cellStyle name="Normal 13 6 2 2 35" xfId="5231" xr:uid="{5DE38047-50C7-471C-B28E-B6C94FC4E4BB}"/>
    <cellStyle name="Normal 13 6 2 2 36" xfId="5232" xr:uid="{6EFD0D6E-F66A-4568-A199-CEB81FA3FB87}"/>
    <cellStyle name="Normal 13 6 2 2 37" xfId="5233" xr:uid="{B3931EEE-90CA-4F32-AC7A-B88F04233ACC}"/>
    <cellStyle name="Normal 13 6 2 2 38" xfId="5234" xr:uid="{4C4606B5-F7A5-4DE2-BF9F-C51165111A1E}"/>
    <cellStyle name="Normal 13 6 2 2 4" xfId="5235" xr:uid="{1F354FB7-ED91-4FA4-A804-C7420E2B192F}"/>
    <cellStyle name="Normal 13 6 2 2 5" xfId="5236" xr:uid="{60022CF5-ECA3-45AC-B6D8-26F14D0D3177}"/>
    <cellStyle name="Normal 13 6 2 2 6" xfId="5237" xr:uid="{DD5C63FD-C78A-426E-9CE4-32A72BE52FA8}"/>
    <cellStyle name="Normal 13 6 2 2 7" xfId="5238" xr:uid="{63B47775-8407-43C0-8256-6924032D7DDA}"/>
    <cellStyle name="Normal 13 6 2 2 8" xfId="5239" xr:uid="{09D503F4-5DC7-450A-BC3D-6860936263B8}"/>
    <cellStyle name="Normal 13 6 2 2 9" xfId="5240" xr:uid="{03065240-FBEA-4128-B913-1D19E4DA0882}"/>
    <cellStyle name="Normal 13 6 2 20" xfId="5241" xr:uid="{206D3995-129D-45DB-B09B-6F872D5BD0E0}"/>
    <cellStyle name="Normal 13 6 2 21" xfId="5242" xr:uid="{6BF6B237-2EDA-4D7C-8C64-A2EFD81AA84E}"/>
    <cellStyle name="Normal 13 6 2 22" xfId="5243" xr:uid="{BD4FA5B4-3441-4A7F-B882-AD31BD9F5DDB}"/>
    <cellStyle name="Normal 13 6 2 23" xfId="5244" xr:uid="{B1C9DF8C-F671-4143-8ABC-DAA8EE221A5C}"/>
    <cellStyle name="Normal 13 6 2 24" xfId="5245" xr:uid="{213DD615-2977-4D94-AD45-B2BB2227ADDC}"/>
    <cellStyle name="Normal 13 6 2 25" xfId="5246" xr:uid="{413D3CFC-A8B5-47A1-935E-47BC8568F406}"/>
    <cellStyle name="Normal 13 6 2 26" xfId="5247" xr:uid="{5BEDC7B4-9203-486B-BE63-2F7000C7E167}"/>
    <cellStyle name="Normal 13 6 2 27" xfId="5248" xr:uid="{457959DE-889D-473B-90C2-4C3A3366DE0D}"/>
    <cellStyle name="Normal 13 6 2 28" xfId="5249" xr:uid="{063C2854-A2F5-4872-B9D1-6C1F4D516327}"/>
    <cellStyle name="Normal 13 6 2 29" xfId="5250" xr:uid="{AEF801EE-9BA3-4A90-8AE2-1C71078F7736}"/>
    <cellStyle name="Normal 13 6 2 3" xfId="5251" xr:uid="{5C476BE3-B981-489B-92FA-AA0E4EE45548}"/>
    <cellStyle name="Normal 13 6 2 30" xfId="5252" xr:uid="{CA331F72-401F-458E-B045-77E02CA9B3CF}"/>
    <cellStyle name="Normal 13 6 2 31" xfId="5253" xr:uid="{6A27B8A5-77F3-43D8-A6E5-F44E9A7E96CC}"/>
    <cellStyle name="Normal 13 6 2 32" xfId="5254" xr:uid="{87F80658-2A93-4E85-A81D-C0E41668F982}"/>
    <cellStyle name="Normal 13 6 2 33" xfId="5255" xr:uid="{DB828229-2A91-46A8-AB1B-341072D839E7}"/>
    <cellStyle name="Normal 13 6 2 34" xfId="5256" xr:uid="{B984B5E2-5BAB-42F4-8AE2-9ABBA73880A8}"/>
    <cellStyle name="Normal 13 6 2 35" xfId="5257" xr:uid="{73367624-6835-44F5-BFFE-8800D5D9B62E}"/>
    <cellStyle name="Normal 13 6 2 36" xfId="5258" xr:uid="{4FA40B73-CABD-44F0-ACC8-00F938C80775}"/>
    <cellStyle name="Normal 13 6 2 37" xfId="5259" xr:uid="{715FF889-DA4B-409F-82A9-94B74C316096}"/>
    <cellStyle name="Normal 13 6 2 38" xfId="5260" xr:uid="{271AB059-1590-4424-A598-ECC600FAF74F}"/>
    <cellStyle name="Normal 13 6 2 39" xfId="5261" xr:uid="{3E0DF5A8-54B6-45B1-9033-894122E7CA7C}"/>
    <cellStyle name="Normal 13 6 2 4" xfId="5262" xr:uid="{B651908A-37C4-4F75-B48E-6B64D0FFFC26}"/>
    <cellStyle name="Normal 13 6 2 40" xfId="5263" xr:uid="{6FAEA360-AD4E-41E7-8C4E-051BF7FE047E}"/>
    <cellStyle name="Normal 13 6 2 5" xfId="5264" xr:uid="{F9D2BFF5-84DF-4C4B-ADF7-47116B26D2B1}"/>
    <cellStyle name="Normal 13 6 2 6" xfId="5265" xr:uid="{B4A8721E-D217-46BB-BB68-B2FAB5C6B3F5}"/>
    <cellStyle name="Normal 13 6 2 7" xfId="5266" xr:uid="{3C552367-569A-478A-B73B-DDF38BD3F5AB}"/>
    <cellStyle name="Normal 13 6 2 8" xfId="5267" xr:uid="{645934B0-218D-4F68-9AC5-30EB543C1169}"/>
    <cellStyle name="Normal 13 6 2 9" xfId="5268" xr:uid="{8BB46C82-5B03-4930-A48B-0217EC17C975}"/>
    <cellStyle name="Normal 13 6 20" xfId="5269" xr:uid="{7DA50141-41B1-4AD7-A763-0AD4FA2FCB97}"/>
    <cellStyle name="Normal 13 6 21" xfId="5270" xr:uid="{9EE1FD72-0A39-42BE-BC51-B2344DB8359A}"/>
    <cellStyle name="Normal 13 6 22" xfId="5271" xr:uid="{49F7BF85-2C9E-4954-A853-2CDEC800EB3D}"/>
    <cellStyle name="Normal 13 6 23" xfId="5272" xr:uid="{9DAEE293-6521-4FC5-9CE3-4E1651B3AD2E}"/>
    <cellStyle name="Normal 13 6 24" xfId="5273" xr:uid="{4D12613D-C0DB-49CA-9F9F-6A7F755456CB}"/>
    <cellStyle name="Normal 13 6 25" xfId="5274" xr:uid="{5D0905C4-30D4-4992-924F-8CE867A3CB0E}"/>
    <cellStyle name="Normal 13 6 26" xfId="5275" xr:uid="{80D96989-0C27-4570-AD53-DD4723FA4FDA}"/>
    <cellStyle name="Normal 13 6 27" xfId="5276" xr:uid="{995C4D4C-0453-4EAA-AB25-019DA6245CF4}"/>
    <cellStyle name="Normal 13 6 28" xfId="5277" xr:uid="{4D348A12-3303-4150-9CCB-70C3A16EAFD8}"/>
    <cellStyle name="Normal 13 6 29" xfId="5278" xr:uid="{42B0A58A-6433-4DB3-8B47-11D4B4EA31DC}"/>
    <cellStyle name="Normal 13 6 3" xfId="5279" xr:uid="{9B8782D4-7D4E-425A-9669-24F2A9700569}"/>
    <cellStyle name="Normal 13 6 3 10" xfId="5280" xr:uid="{CED46EB5-30A7-4D3E-8465-72D898E1AF50}"/>
    <cellStyle name="Normal 13 6 3 11" xfId="5281" xr:uid="{AE201A79-FA2D-4176-AC4D-6F61352D8E21}"/>
    <cellStyle name="Normal 13 6 3 12" xfId="5282" xr:uid="{2907F950-39EC-4278-8367-69F77A2DE78E}"/>
    <cellStyle name="Normal 13 6 3 13" xfId="5283" xr:uid="{2F6BE008-19E5-4285-B39F-24569B38981D}"/>
    <cellStyle name="Normal 13 6 3 14" xfId="5284" xr:uid="{D50A691A-73C2-43BF-802B-1A5F42D51617}"/>
    <cellStyle name="Normal 13 6 3 15" xfId="5285" xr:uid="{CE2E3CD4-711B-43D8-BFAB-CBEB836661C5}"/>
    <cellStyle name="Normal 13 6 3 16" xfId="5286" xr:uid="{1D2016C0-AC11-4C39-A683-1C8AB257E1BA}"/>
    <cellStyle name="Normal 13 6 3 17" xfId="5287" xr:uid="{70E55B33-C275-4FB1-BEF2-7385BD744806}"/>
    <cellStyle name="Normal 13 6 3 18" xfId="5288" xr:uid="{EAD2A744-FED1-47D7-8FB3-9D8B6E3C1FE5}"/>
    <cellStyle name="Normal 13 6 3 19" xfId="5289" xr:uid="{C7E8FEE6-7323-4602-89A2-41B1C5313BA8}"/>
    <cellStyle name="Normal 13 6 3 2" xfId="5290" xr:uid="{6E35EE9B-256B-4EDB-9096-AC7717042AC0}"/>
    <cellStyle name="Normal 13 6 3 2 10" xfId="5291" xr:uid="{08004642-70A1-4140-9874-BB28B5DA3BFA}"/>
    <cellStyle name="Normal 13 6 3 2 11" xfId="5292" xr:uid="{D7CB8F8B-D876-4B1B-8C52-988BAFF84CA9}"/>
    <cellStyle name="Normal 13 6 3 2 12" xfId="5293" xr:uid="{B33DDBCF-6ED7-4A9D-9244-1E4CD7578717}"/>
    <cellStyle name="Normal 13 6 3 2 13" xfId="5294" xr:uid="{8B8E4AA6-FD48-478E-9886-F6675A264C45}"/>
    <cellStyle name="Normal 13 6 3 2 14" xfId="5295" xr:uid="{368BBED4-F4C8-4D86-BBBD-08BE9B012771}"/>
    <cellStyle name="Normal 13 6 3 2 15" xfId="5296" xr:uid="{C48D813D-0A8A-48F4-990C-FC42243BB8B8}"/>
    <cellStyle name="Normal 13 6 3 2 16" xfId="5297" xr:uid="{F32A8647-1A83-4428-8F93-4E7DCD4B2CF9}"/>
    <cellStyle name="Normal 13 6 3 2 17" xfId="5298" xr:uid="{78123D09-C133-4787-91E3-B74D0E663DFD}"/>
    <cellStyle name="Normal 13 6 3 2 18" xfId="5299" xr:uid="{DE79B196-C5F1-468E-8925-ADB115053BEE}"/>
    <cellStyle name="Normal 13 6 3 2 19" xfId="5300" xr:uid="{910AFC7F-F55F-445B-BDF5-654B63F1F195}"/>
    <cellStyle name="Normal 13 6 3 2 2" xfId="5301" xr:uid="{1EEA8EC7-CCF5-406B-B9F3-A3FFA67A4CCC}"/>
    <cellStyle name="Normal 13 6 3 2 20" xfId="5302" xr:uid="{F93A6B35-B3B2-4578-A4FB-697DDE0D3233}"/>
    <cellStyle name="Normal 13 6 3 2 21" xfId="5303" xr:uid="{2B166CA0-5EF6-49C8-B3C2-A6535C71B48D}"/>
    <cellStyle name="Normal 13 6 3 2 22" xfId="5304" xr:uid="{F452C179-BDB6-4388-A30E-5BF1AD91A533}"/>
    <cellStyle name="Normal 13 6 3 2 23" xfId="5305" xr:uid="{8AC03D35-4060-413A-B771-4F2544AF17E7}"/>
    <cellStyle name="Normal 13 6 3 2 24" xfId="5306" xr:uid="{C48C0ED0-84F7-4CF3-92EA-27C02F4A877A}"/>
    <cellStyle name="Normal 13 6 3 2 25" xfId="5307" xr:uid="{261D200C-9C5F-4B30-AE09-2747BC42CA2A}"/>
    <cellStyle name="Normal 13 6 3 2 26" xfId="5308" xr:uid="{3440479A-6693-49D7-8EFF-6B067EC6E9C9}"/>
    <cellStyle name="Normal 13 6 3 2 27" xfId="5309" xr:uid="{F231D918-7B4C-40CA-B916-B25A21BCBD0B}"/>
    <cellStyle name="Normal 13 6 3 2 28" xfId="5310" xr:uid="{55120BD7-F947-4BC3-8F65-94214A42E164}"/>
    <cellStyle name="Normal 13 6 3 2 29" xfId="5311" xr:uid="{A4A97CD7-9323-4241-87EF-EA752745ADD6}"/>
    <cellStyle name="Normal 13 6 3 2 3" xfId="5312" xr:uid="{FAD9CEBC-E618-4646-920F-658B448D031A}"/>
    <cellStyle name="Normal 13 6 3 2 30" xfId="5313" xr:uid="{61186F63-2C27-4DA1-8092-DD3BFAE489F0}"/>
    <cellStyle name="Normal 13 6 3 2 31" xfId="5314" xr:uid="{125A23F1-F590-40B4-B276-875F9CD423C8}"/>
    <cellStyle name="Normal 13 6 3 2 32" xfId="5315" xr:uid="{A76AA2B1-91E5-43ED-B396-90364702583A}"/>
    <cellStyle name="Normal 13 6 3 2 33" xfId="5316" xr:uid="{7E96CA6D-EE5E-4FEA-9432-FA7390A8C60F}"/>
    <cellStyle name="Normal 13 6 3 2 34" xfId="5317" xr:uid="{519311D0-A4F1-4AD8-A5A2-9E7345B266C5}"/>
    <cellStyle name="Normal 13 6 3 2 35" xfId="5318" xr:uid="{045D9409-C5AA-477A-BE16-326E46DF6ACE}"/>
    <cellStyle name="Normal 13 6 3 2 36" xfId="5319" xr:uid="{497E8534-68AA-4D4E-BB01-3110DDA7466F}"/>
    <cellStyle name="Normal 13 6 3 2 37" xfId="5320" xr:uid="{A61A4722-E26C-4730-9286-41922A12119E}"/>
    <cellStyle name="Normal 13 6 3 2 38" xfId="5321" xr:uid="{8C1BB47A-AB98-42E0-8619-BF092E466CD4}"/>
    <cellStyle name="Normal 13 6 3 2 4" xfId="5322" xr:uid="{12F8B05F-21C8-4CD8-BE14-7EDB7010E7F7}"/>
    <cellStyle name="Normal 13 6 3 2 5" xfId="5323" xr:uid="{CB27396E-8812-4114-A32F-0E195F402A53}"/>
    <cellStyle name="Normal 13 6 3 2 6" xfId="5324" xr:uid="{B9B946CC-19FD-4C8C-BCCC-9095AF076E9C}"/>
    <cellStyle name="Normal 13 6 3 2 7" xfId="5325" xr:uid="{B67D1C55-7591-456D-8A74-9F3E8DE8E69C}"/>
    <cellStyle name="Normal 13 6 3 2 8" xfId="5326" xr:uid="{B6DD996F-D39F-48E1-BA8C-8BA66D3C68EA}"/>
    <cellStyle name="Normal 13 6 3 2 9" xfId="5327" xr:uid="{5630FE3E-913C-4BA0-A4FE-E1A328457BDC}"/>
    <cellStyle name="Normal 13 6 3 20" xfId="5328" xr:uid="{4014A384-BF1E-4644-8A2A-F84C8502BD76}"/>
    <cellStyle name="Normal 13 6 3 21" xfId="5329" xr:uid="{AB4BEB52-51D5-47E8-8E97-4E50AB53D392}"/>
    <cellStyle name="Normal 13 6 3 22" xfId="5330" xr:uid="{EB84D5EB-F872-4980-9058-47F54B74D6CE}"/>
    <cellStyle name="Normal 13 6 3 23" xfId="5331" xr:uid="{091B1C49-DDF8-4B73-92BF-3A4CBE726A25}"/>
    <cellStyle name="Normal 13 6 3 24" xfId="5332" xr:uid="{B6F6B06A-2BBB-4BC3-8726-DD2E554B2F7E}"/>
    <cellStyle name="Normal 13 6 3 25" xfId="5333" xr:uid="{95464A02-03E7-4D93-8FE9-185A411FB4B7}"/>
    <cellStyle name="Normal 13 6 3 26" xfId="5334" xr:uid="{4955D112-1898-4F7A-B82B-A4B9C229A5C5}"/>
    <cellStyle name="Normal 13 6 3 27" xfId="5335" xr:uid="{D5E16CFD-A02E-466A-A568-E3BCA6DA5E8B}"/>
    <cellStyle name="Normal 13 6 3 28" xfId="5336" xr:uid="{32FFAC03-02CC-47E9-9C2A-9B96B01AB50E}"/>
    <cellStyle name="Normal 13 6 3 29" xfId="5337" xr:uid="{AD9B51E3-7D55-40EB-9B01-8F3EE0EB38C5}"/>
    <cellStyle name="Normal 13 6 3 3" xfId="5338" xr:uid="{76CFC14E-611A-46D0-A3DE-3380A5DA279D}"/>
    <cellStyle name="Normal 13 6 3 30" xfId="5339" xr:uid="{E2C9D4B0-9895-4E2B-AC75-432590616242}"/>
    <cellStyle name="Normal 13 6 3 31" xfId="5340" xr:uid="{BC2A2E8B-B327-4350-BB32-6242DFC390BC}"/>
    <cellStyle name="Normal 13 6 3 32" xfId="5341" xr:uid="{649D6B0C-BB27-4844-97A1-E41AEEF4D015}"/>
    <cellStyle name="Normal 13 6 3 33" xfId="5342" xr:uid="{52EA4B7E-5002-4E3C-A53C-690BFFD0DEAC}"/>
    <cellStyle name="Normal 13 6 3 34" xfId="5343" xr:uid="{60FAA42D-4829-4A1D-B048-6B767416011B}"/>
    <cellStyle name="Normal 13 6 3 35" xfId="5344" xr:uid="{9DFEDE47-8A64-483C-906D-077F88BC1093}"/>
    <cellStyle name="Normal 13 6 3 36" xfId="5345" xr:uid="{E68C70D2-F358-4E26-AA95-9132075C9986}"/>
    <cellStyle name="Normal 13 6 3 37" xfId="5346" xr:uid="{629D0EB6-FEAC-42C3-8CC0-A54D04F79EDF}"/>
    <cellStyle name="Normal 13 6 3 38" xfId="5347" xr:uid="{A6764B12-C950-467D-B6A2-04264449ED01}"/>
    <cellStyle name="Normal 13 6 3 4" xfId="5348" xr:uid="{082EF299-5635-4277-96DF-63ABC01AB6DB}"/>
    <cellStyle name="Normal 13 6 3 5" xfId="5349" xr:uid="{6A2EFDBE-2F09-4411-A83D-81EA1F997C93}"/>
    <cellStyle name="Normal 13 6 3 6" xfId="5350" xr:uid="{C7F64F01-B03E-4420-9106-3515A0EAA355}"/>
    <cellStyle name="Normal 13 6 3 7" xfId="5351" xr:uid="{24611391-541D-4B44-BED6-C3F367325953}"/>
    <cellStyle name="Normal 13 6 3 8" xfId="5352" xr:uid="{977BBC59-E09F-472C-B383-D1DDD7BAB5BB}"/>
    <cellStyle name="Normal 13 6 3 9" xfId="5353" xr:uid="{239C3292-77BB-4AA1-BCFC-032C9F231CF7}"/>
    <cellStyle name="Normal 13 6 30" xfId="5354" xr:uid="{5D2DED8C-B17D-43B1-AADD-9C5621E4FB97}"/>
    <cellStyle name="Normal 13 6 31" xfId="5355" xr:uid="{ED6DEE31-F44F-4DCF-AEF4-A8D5F6F9B6E0}"/>
    <cellStyle name="Normal 13 6 32" xfId="5356" xr:uid="{DC545695-B5EB-427D-BA2B-F96DEEB1CED9}"/>
    <cellStyle name="Normal 13 6 33" xfId="5357" xr:uid="{CDC543E1-693C-4714-9600-71B6C0D1C7D9}"/>
    <cellStyle name="Normal 13 6 34" xfId="5358" xr:uid="{AB4510BA-9435-4246-8F56-535B5CB4BA4C}"/>
    <cellStyle name="Normal 13 6 35" xfId="5359" xr:uid="{36BB13A0-4760-4F77-B795-32014E7CC556}"/>
    <cellStyle name="Normal 13 6 36" xfId="5360" xr:uid="{9D6FAACE-4948-4DE2-9174-C128D8BFF4CA}"/>
    <cellStyle name="Normal 13 6 37" xfId="5361" xr:uid="{F4062792-B892-4CD7-8AED-B1C702CF4D6C}"/>
    <cellStyle name="Normal 13 6 38" xfId="5362" xr:uid="{06636F86-CE49-4391-99DC-279E54B25A8E}"/>
    <cellStyle name="Normal 13 6 39" xfId="5363" xr:uid="{A6A59880-9B25-4EEA-AA8A-713AD5002AE7}"/>
    <cellStyle name="Normal 13 6 4" xfId="5364" xr:uid="{96D03286-6CC8-4BD1-895F-37D59D31EFCA}"/>
    <cellStyle name="Normal 13 6 40" xfId="5365" xr:uid="{E54EA2DC-9634-4D8F-B58E-D8C650943369}"/>
    <cellStyle name="Normal 13 6 41" xfId="5366" xr:uid="{96EF838A-2D8F-4228-9F7F-4EA82D5491B3}"/>
    <cellStyle name="Normal 13 6 42" xfId="5367" xr:uid="{4B431787-88BA-433B-9023-0630C1A3E0A9}"/>
    <cellStyle name="Normal 13 6 43" xfId="5368" xr:uid="{D31413F8-DB40-4D12-B0C4-251D07CDF149}"/>
    <cellStyle name="Normal 13 6 44" xfId="5369" xr:uid="{9BFC7276-DC13-4B10-84A1-41AC1021BE60}"/>
    <cellStyle name="Normal 13 6 45" xfId="5370" xr:uid="{C2C124E0-2653-45D2-B00D-F10AAA8A132F}"/>
    <cellStyle name="Normal 13 6 46" xfId="5371" xr:uid="{93248115-4AE6-45ED-BB3E-625D087790F3}"/>
    <cellStyle name="Normal 13 6 47" xfId="5372" xr:uid="{8F205BC1-2F43-4306-8DE8-DD7ECEBEB00D}"/>
    <cellStyle name="Normal 13 6 5" xfId="5373" xr:uid="{D579E944-DC25-4C92-B883-25A79A95239F}"/>
    <cellStyle name="Normal 13 6 6" xfId="5374" xr:uid="{BA02983C-CBE3-42BB-9F8D-12F799596FB3}"/>
    <cellStyle name="Normal 13 6 7" xfId="5375" xr:uid="{D16E516E-BA5D-474E-872E-705539A3549A}"/>
    <cellStyle name="Normal 13 6 8" xfId="5376" xr:uid="{5A30B273-54CA-4EC8-ABC2-9D88FC53E4A1}"/>
    <cellStyle name="Normal 13 6 9" xfId="5377" xr:uid="{38B812B8-8F93-4EC1-B884-2A9B33ABC6CF}"/>
    <cellStyle name="Normal 13 7" xfId="5378" xr:uid="{1BE1E14F-9B74-4D87-9018-2D5EA56BA5BB}"/>
    <cellStyle name="Normal 13 8" xfId="5379" xr:uid="{F3578D50-B1F1-460E-A2E7-0F98FF258631}"/>
    <cellStyle name="Normal 13 9" xfId="5380" xr:uid="{5AA056C0-E4BE-4767-9967-159F20ABFC32}"/>
    <cellStyle name="Normal 14" xfId="5381" xr:uid="{B1B6E9D4-8775-4985-BB83-7833558F0780}"/>
    <cellStyle name="Normal 14 10" xfId="5382" xr:uid="{58F97C71-D554-46AC-8A85-102126A3D447}"/>
    <cellStyle name="Normal 14 11" xfId="5383" xr:uid="{4F8AC6CE-E8D9-408A-B44B-BBABB2F7C6C4}"/>
    <cellStyle name="Normal 14 12" xfId="5384" xr:uid="{F27A07DB-F553-4FE8-8637-3E0178C907C7}"/>
    <cellStyle name="Normal 14 13" xfId="5385" xr:uid="{7BD7CC02-A773-46C3-A6D6-987F89B59231}"/>
    <cellStyle name="Normal 14 14" xfId="5386" xr:uid="{18858CAB-15AF-4516-B744-C02A97D52F86}"/>
    <cellStyle name="Normal 14 15" xfId="5387" xr:uid="{FA8E3110-AFC0-4C09-99F9-780459E55460}"/>
    <cellStyle name="Normal 14 16" xfId="5388" xr:uid="{E6795960-22BE-410B-9610-2CFE0CB0DFF7}"/>
    <cellStyle name="Normal 14 17" xfId="5389" xr:uid="{D75FD5F4-AF04-492C-8F59-677D2D54B20E}"/>
    <cellStyle name="Normal 14 18" xfId="5390" xr:uid="{5A2FA18C-E322-4FC7-9866-2D1B0AFE587A}"/>
    <cellStyle name="Normal 14 19" xfId="5391" xr:uid="{BBA7048E-E3B0-435F-ACFF-377B0E978A3D}"/>
    <cellStyle name="Normal 14 2" xfId="5392" xr:uid="{C1428D4C-1CB8-4651-90A6-2CFEEB47D385}"/>
    <cellStyle name="Normal 14 20" xfId="5393" xr:uid="{D53B43E1-4A50-43C0-933C-34F119624EBE}"/>
    <cellStyle name="Normal 14 21" xfId="5394" xr:uid="{8652A722-0CCB-4ABB-9A29-F8944DDFAAB1}"/>
    <cellStyle name="Normal 14 22" xfId="5395" xr:uid="{B74B1F99-19F9-4AAA-B1AE-DD5EFE5A325A}"/>
    <cellStyle name="Normal 14 23" xfId="5396" xr:uid="{6AA27FAD-2D88-4F92-9A2D-7B82046C925E}"/>
    <cellStyle name="Normal 14 24" xfId="5397" xr:uid="{2363578B-5BA9-4C20-8D97-EA0D6824B637}"/>
    <cellStyle name="Normal 14 25" xfId="5398" xr:uid="{545DBA89-F421-4A6B-80E4-0D758257196F}"/>
    <cellStyle name="Normal 14 26" xfId="5399" xr:uid="{3FD338D2-5BD1-4F6A-AF63-4D113045F975}"/>
    <cellStyle name="Normal 14 27" xfId="5400" xr:uid="{1A46AE89-0DF9-4D9C-9A7E-B04FB0BF0782}"/>
    <cellStyle name="Normal 14 28" xfId="5401" xr:uid="{FA7FE510-4046-47BD-BF4B-5320B759EEE3}"/>
    <cellStyle name="Normal 14 29" xfId="5402" xr:uid="{6E465989-0A42-4617-8E44-90562CE8475C}"/>
    <cellStyle name="Normal 14 3" xfId="5403" xr:uid="{31047643-30EE-48B1-BD68-7735E56FED0C}"/>
    <cellStyle name="Normal 14 30" xfId="5404" xr:uid="{699844F2-5C8A-45EB-B392-3705642C7F23}"/>
    <cellStyle name="Normal 14 31" xfId="5405" xr:uid="{71F8882D-0429-413A-A03D-6C4EA52D292B}"/>
    <cellStyle name="Normal 14 32" xfId="5406" xr:uid="{3C39E8B4-896C-4048-A492-75B6A16C3E28}"/>
    <cellStyle name="Normal 14 33" xfId="5407" xr:uid="{2A7AC619-D48E-4F97-985D-EDFEFC4D1DF3}"/>
    <cellStyle name="Normal 14 34" xfId="5408" xr:uid="{E6312061-02FA-4C0C-98AE-A162ED4B1426}"/>
    <cellStyle name="Normal 14 35" xfId="5409" xr:uid="{BF95C896-8D3D-42D7-A81C-E30E6BAB691B}"/>
    <cellStyle name="Normal 14 36" xfId="5410" xr:uid="{65A46B74-9C7A-437B-9546-20793DE01B4E}"/>
    <cellStyle name="Normal 14 37" xfId="5411" xr:uid="{15349676-5D0B-4D5A-A183-C918BE4317C4}"/>
    <cellStyle name="Normal 14 38" xfId="5412" xr:uid="{9B266E70-4272-4FE2-B0DA-762587ADB57B}"/>
    <cellStyle name="Normal 14 39" xfId="5413" xr:uid="{991F244F-ACCE-4321-824E-4C70FD263E40}"/>
    <cellStyle name="Normal 14 4" xfId="5414" xr:uid="{64A42CDB-5D91-4F8A-A0F9-A0C090C03515}"/>
    <cellStyle name="Normal 14 40" xfId="5415" xr:uid="{E263666B-72A1-4B55-9FE3-8EFB6CE72909}"/>
    <cellStyle name="Normal 14 41" xfId="5416" xr:uid="{314542C7-F5DE-4309-8213-215CA03750C2}"/>
    <cellStyle name="Normal 14 42" xfId="5417" xr:uid="{023D0BA4-791B-4BBE-9B34-833EB69E637C}"/>
    <cellStyle name="Normal 14 43" xfId="5418" xr:uid="{0E00D33A-AC5C-4B9A-87DE-8E04FED7409C}"/>
    <cellStyle name="Normal 14 44" xfId="5419" xr:uid="{9448E8E0-A178-40C1-9CA2-50E2BD5FC91D}"/>
    <cellStyle name="Normal 14 45" xfId="5420" xr:uid="{73DE3252-DEB7-43A3-ACD6-6D4FC690BFA2}"/>
    <cellStyle name="Normal 14 46" xfId="5421" xr:uid="{C03CF258-B758-41B2-993E-76CA2F72E845}"/>
    <cellStyle name="Normal 14 47" xfId="5422" xr:uid="{64095A95-F54F-4CB3-9246-582E8FCC8724}"/>
    <cellStyle name="Normal 14 48" xfId="5423" xr:uid="{3C84A13B-93F5-4AA3-B0C5-42569898AD4A}"/>
    <cellStyle name="Normal 14 49" xfId="5424" xr:uid="{B5D6B9B2-19B8-4F6A-BCCD-CA7C2E77B55F}"/>
    <cellStyle name="Normal 14 5" xfId="5425" xr:uid="{4F72A4C5-0DD6-4DBA-A468-982F8AA02E79}"/>
    <cellStyle name="Normal 14 50" xfId="5426" xr:uid="{27328E81-08BD-48D5-8161-00270725488C}"/>
    <cellStyle name="Normal 14 51" xfId="5427" xr:uid="{EB90F587-7ADA-45EF-8770-052503164286}"/>
    <cellStyle name="Normal 14 52" xfId="5428" xr:uid="{96D833A0-1AE8-4CCF-AA2C-652D15A17EA9}"/>
    <cellStyle name="Normal 14 53" xfId="5429" xr:uid="{1187ECD8-0D2A-4BE0-AA6E-E2CEEDD99A7B}"/>
    <cellStyle name="Normal 14 6" xfId="5430" xr:uid="{C8824AA5-C551-4B52-B319-FBC52F52671E}"/>
    <cellStyle name="Normal 14 7" xfId="5431" xr:uid="{4C57D2B0-346D-456D-A280-38D12A148ED9}"/>
    <cellStyle name="Normal 14 8" xfId="5432" xr:uid="{21E8A1F7-3DA1-4CA2-B63A-71C76A8E85AD}"/>
    <cellStyle name="Normal 14 9" xfId="5433" xr:uid="{78997317-E4A5-4954-A6E0-08FC661CF29A}"/>
    <cellStyle name="Normal 15" xfId="5434" xr:uid="{00DB4611-72D9-462D-92BE-03D9017C205F}"/>
    <cellStyle name="Normal 15 2" xfId="5435" xr:uid="{FBC94798-DB51-46E1-97EA-4E585F7E2023}"/>
    <cellStyle name="Normal 16" xfId="51" xr:uid="{2E06F114-D0E9-4AE1-82CB-97893338F23D}"/>
    <cellStyle name="Normal 16 2" xfId="5436" xr:uid="{D2AEC800-824B-4ABF-9EDE-FA472724E8CB}"/>
    <cellStyle name="Normal 17" xfId="16753" xr:uid="{4DEED102-4F75-4739-8E87-120FEE891CD3}"/>
    <cellStyle name="Normal 18" xfId="16756" xr:uid="{4B32D127-C320-4F18-B4F9-94876803011A}"/>
    <cellStyle name="Normal 19" xfId="16760" xr:uid="{32B71289-6FEA-4E17-BE4A-08E10D9AB0C5}"/>
    <cellStyle name="Normal 2" xfId="2" xr:uid="{00000000-0005-0000-0000-000005000000}"/>
    <cellStyle name="Normal 2 10" xfId="5438" xr:uid="{1029C546-B7AA-4DB0-B553-8094ED62F14E}"/>
    <cellStyle name="Normal 2 10 10" xfId="5439" xr:uid="{5E2210D8-40E3-4138-A97A-C5EDA533388E}"/>
    <cellStyle name="Normal 2 10 11" xfId="5440" xr:uid="{8E8992B5-898E-4E62-839D-BEA93A252730}"/>
    <cellStyle name="Normal 2 10 12" xfId="5441" xr:uid="{4B281930-E5B4-4F99-BDDA-2EDBE2766B67}"/>
    <cellStyle name="Normal 2 10 13" xfId="5442" xr:uid="{21EEA9F7-58B1-443B-93D9-5353CF971CF7}"/>
    <cellStyle name="Normal 2 10 14" xfId="5443" xr:uid="{A79CCA4D-AD2D-46B8-AE7B-BC588FCF1AE6}"/>
    <cellStyle name="Normal 2 10 15" xfId="5444" xr:uid="{DB6D0310-4F49-46D3-90C8-7A48978240D0}"/>
    <cellStyle name="Normal 2 10 16" xfId="5445" xr:uid="{55D6A2B5-00C3-4BF8-9B02-E78F54ACECC0}"/>
    <cellStyle name="Normal 2 10 17" xfId="5446" xr:uid="{96761E6F-05ED-4AB1-A0CB-2FC2E2BF341D}"/>
    <cellStyle name="Normal 2 10 18" xfId="5447" xr:uid="{5DFF2185-F2DA-4F9B-94CD-B81863E084AC}"/>
    <cellStyle name="Normal 2 10 19" xfId="5448" xr:uid="{5F32E50B-365B-4798-9F4F-3ABDB1D03A19}"/>
    <cellStyle name="Normal 2 10 2" xfId="5449" xr:uid="{EC4DA5FC-FB65-457E-A0AF-AD661F51C700}"/>
    <cellStyle name="Normal 2 10 2 10" xfId="5450" xr:uid="{B057BD25-A638-4065-98C2-50C855DE6D20}"/>
    <cellStyle name="Normal 2 10 2 11" xfId="5451" xr:uid="{6A849A3F-4429-4122-9638-9D7A1ED29A79}"/>
    <cellStyle name="Normal 2 10 2 12" xfId="5452" xr:uid="{6A5B47AB-45FD-42FF-943B-08F14E11B501}"/>
    <cellStyle name="Normal 2 10 2 13" xfId="5453" xr:uid="{605C8F35-3EE9-473E-AC13-1DEDB4BE496F}"/>
    <cellStyle name="Normal 2 10 2 14" xfId="5454" xr:uid="{440A80F3-9FBE-4EA6-86ED-76C449B24AD5}"/>
    <cellStyle name="Normal 2 10 2 15" xfId="5455" xr:uid="{90D5CF56-C673-4DF4-A730-08A59B0D6073}"/>
    <cellStyle name="Normal 2 10 2 16" xfId="5456" xr:uid="{407235F7-86C0-4C59-A37C-7C8E091D6185}"/>
    <cellStyle name="Normal 2 10 2 17" xfId="5457" xr:uid="{12B42270-7C26-41E2-BED6-B83238D39F49}"/>
    <cellStyle name="Normal 2 10 2 18" xfId="5458" xr:uid="{04A3B3D0-AD3C-48CB-852F-D0476C93DFBA}"/>
    <cellStyle name="Normal 2 10 2 19" xfId="5459" xr:uid="{942A0F66-1207-4B5D-876F-85EFF7A2E9F0}"/>
    <cellStyle name="Normal 2 10 2 2" xfId="5460" xr:uid="{9CE4AEB6-8611-462C-A54A-7328440E276D}"/>
    <cellStyle name="Normal 2 10 2 2 10" xfId="5461" xr:uid="{4BA6FB7A-CF09-4A5F-B566-43CAADD2B963}"/>
    <cellStyle name="Normal 2 10 2 2 11" xfId="5462" xr:uid="{D8D0A564-4D8E-454A-8174-630B4EA662F8}"/>
    <cellStyle name="Normal 2 10 2 2 12" xfId="5463" xr:uid="{C6F66331-BE9F-40A8-BE6C-1F8861DFFF51}"/>
    <cellStyle name="Normal 2 10 2 2 13" xfId="5464" xr:uid="{8C74AD85-9BE0-42D3-BA3C-3D32A241AACF}"/>
    <cellStyle name="Normal 2 10 2 2 14" xfId="5465" xr:uid="{4FDB4F16-8A93-4EAD-BDC4-A8EF90534EF4}"/>
    <cellStyle name="Normal 2 10 2 2 15" xfId="5466" xr:uid="{A03DE9B4-CDCD-4DC4-A997-CC1DBEF7F6D9}"/>
    <cellStyle name="Normal 2 10 2 2 16" xfId="5467" xr:uid="{2EA2E7E0-4764-4BA6-BF20-BE40C77B81AE}"/>
    <cellStyle name="Normal 2 10 2 2 17" xfId="5468" xr:uid="{FED1B9E0-FC60-4E86-A61D-735EB995FE8F}"/>
    <cellStyle name="Normal 2 10 2 2 18" xfId="5469" xr:uid="{B43DAFD4-A5F4-4C53-8B9E-D7E1146A3EBF}"/>
    <cellStyle name="Normal 2 10 2 2 19" xfId="5470" xr:uid="{BD447B0A-1F0D-4741-86A0-3DA115F572CC}"/>
    <cellStyle name="Normal 2 10 2 2 2" xfId="5471" xr:uid="{541ACD9C-0FF4-40CE-BCF0-1510217D8F33}"/>
    <cellStyle name="Normal 2 10 2 2 2 10" xfId="5472" xr:uid="{5D17A856-B808-468A-8745-2A03BB5BA10D}"/>
    <cellStyle name="Normal 2 10 2 2 2 11" xfId="5473" xr:uid="{C341C068-6619-4BAC-92F5-E92A1E274FCC}"/>
    <cellStyle name="Normal 2 10 2 2 2 12" xfId="5474" xr:uid="{F713F5FF-56CC-4A19-AAA5-8B76582A5E7D}"/>
    <cellStyle name="Normal 2 10 2 2 2 13" xfId="5475" xr:uid="{AC6692AC-CC2C-4ABD-939B-1C9E5B3C9826}"/>
    <cellStyle name="Normal 2 10 2 2 2 14" xfId="5476" xr:uid="{C97FEEBF-6DDE-456A-97D3-B5590AA69F17}"/>
    <cellStyle name="Normal 2 10 2 2 2 15" xfId="5477" xr:uid="{293E86B8-39C6-4604-AC4A-E0CE8CDB7F06}"/>
    <cellStyle name="Normal 2 10 2 2 2 16" xfId="5478" xr:uid="{FA692467-3A74-4D46-B148-6FD0AF7A04D9}"/>
    <cellStyle name="Normal 2 10 2 2 2 17" xfId="5479" xr:uid="{BF751BE1-7233-4EAB-B4ED-7E1BC8403B79}"/>
    <cellStyle name="Normal 2 10 2 2 2 18" xfId="5480" xr:uid="{E0228A36-D0A1-4303-ABC5-FEE9E80DF223}"/>
    <cellStyle name="Normal 2 10 2 2 2 19" xfId="5481" xr:uid="{B818979D-91CF-486E-BD45-3ACAAC57A57C}"/>
    <cellStyle name="Normal 2 10 2 2 2 2" xfId="5482" xr:uid="{266C06CD-CB9D-4F65-A3E5-C943E7A53395}"/>
    <cellStyle name="Normal 2 10 2 2 2 20" xfId="5483" xr:uid="{DD0CA289-BC65-49A7-AF00-E6968FD98CC9}"/>
    <cellStyle name="Normal 2 10 2 2 2 21" xfId="5484" xr:uid="{8C2A079B-030C-4AEA-A644-2352DADF70CC}"/>
    <cellStyle name="Normal 2 10 2 2 2 22" xfId="5485" xr:uid="{44309106-71C6-4645-BD2C-1286FDAB0BC9}"/>
    <cellStyle name="Normal 2 10 2 2 2 23" xfId="5486" xr:uid="{7A853514-D432-4A61-8694-6AFA3B863AE9}"/>
    <cellStyle name="Normal 2 10 2 2 2 24" xfId="5487" xr:uid="{7B24284E-7890-45D1-A55C-A2C2F46A62A1}"/>
    <cellStyle name="Normal 2 10 2 2 2 25" xfId="5488" xr:uid="{5CBF22B6-440C-4C4B-945E-6A962BABC02E}"/>
    <cellStyle name="Normal 2 10 2 2 2 26" xfId="5489" xr:uid="{13391DB4-E95E-4F14-BB79-E76E739C62B2}"/>
    <cellStyle name="Normal 2 10 2 2 2 27" xfId="5490" xr:uid="{5B6328BC-4251-413B-8FAC-B9F9396B5D85}"/>
    <cellStyle name="Normal 2 10 2 2 2 28" xfId="5491" xr:uid="{3F0DF9DA-C9E5-4B75-8DE7-EE4D2A740CD8}"/>
    <cellStyle name="Normal 2 10 2 2 2 29" xfId="5492" xr:uid="{0A5C062A-24C9-4B33-8991-99B9C8E9C8BC}"/>
    <cellStyle name="Normal 2 10 2 2 2 3" xfId="5493" xr:uid="{06589B67-9BAF-4A3A-A71F-F9730DBDACEB}"/>
    <cellStyle name="Normal 2 10 2 2 2 30" xfId="5494" xr:uid="{0A73AAB5-D15B-42CF-AD03-6D0A5B6AFB78}"/>
    <cellStyle name="Normal 2 10 2 2 2 31" xfId="5495" xr:uid="{A5F4C429-F4E1-4C5D-B213-CAD36F06F7E6}"/>
    <cellStyle name="Normal 2 10 2 2 2 32" xfId="5496" xr:uid="{59086545-E058-4BA9-8C73-4CBC9D801FDD}"/>
    <cellStyle name="Normal 2 10 2 2 2 33" xfId="5497" xr:uid="{3F06DF84-7364-4E8C-9F04-853AAA471A2D}"/>
    <cellStyle name="Normal 2 10 2 2 2 34" xfId="5498" xr:uid="{2FAEE900-81EC-472C-B0DE-8A75D97D85F9}"/>
    <cellStyle name="Normal 2 10 2 2 2 35" xfId="5499" xr:uid="{6E4D4004-8AD7-47AB-AC5D-FD57D7F9FE3A}"/>
    <cellStyle name="Normal 2 10 2 2 2 36" xfId="5500" xr:uid="{D7A47E25-E96D-4303-B8F9-67755D3AAE0E}"/>
    <cellStyle name="Normal 2 10 2 2 2 37" xfId="5501" xr:uid="{68E383DA-0145-4F5E-99BE-954BE8C21E80}"/>
    <cellStyle name="Normal 2 10 2 2 2 38" xfId="5502" xr:uid="{ED14E925-D6E9-4186-91F4-DF64EDBFB969}"/>
    <cellStyle name="Normal 2 10 2 2 2 4" xfId="5503" xr:uid="{3FCB02A4-8EC4-46C8-9031-9661C4346F42}"/>
    <cellStyle name="Normal 2 10 2 2 2 5" xfId="5504" xr:uid="{700EFDC6-C5E3-4623-BF1C-87E602C9605A}"/>
    <cellStyle name="Normal 2 10 2 2 2 6" xfId="5505" xr:uid="{7EF17B24-48C6-40F7-BD18-E820D8CAE081}"/>
    <cellStyle name="Normal 2 10 2 2 2 7" xfId="5506" xr:uid="{CE505DE7-ADB4-4B17-B7DA-2FEA5B57634F}"/>
    <cellStyle name="Normal 2 10 2 2 2 8" xfId="5507" xr:uid="{02B34F5A-16C8-4C25-8114-2E7DCF00957B}"/>
    <cellStyle name="Normal 2 10 2 2 2 9" xfId="5508" xr:uid="{9B88E85D-4C6E-4432-9C16-3B99E9D77910}"/>
    <cellStyle name="Normal 2 10 2 2 20" xfId="5509" xr:uid="{7A6A40D8-C16E-4E09-8D46-3CB8F2872A83}"/>
    <cellStyle name="Normal 2 10 2 2 21" xfId="5510" xr:uid="{556F73D8-B9E7-4A25-9AF6-4EEB048847F7}"/>
    <cellStyle name="Normal 2 10 2 2 22" xfId="5511" xr:uid="{68581307-513C-4151-BE34-123FA53F543A}"/>
    <cellStyle name="Normal 2 10 2 2 23" xfId="5512" xr:uid="{A7E6DB92-0AD6-490C-BD68-A227112E6388}"/>
    <cellStyle name="Normal 2 10 2 2 24" xfId="5513" xr:uid="{C0582B89-3FAC-4752-91BE-CC226DA93E85}"/>
    <cellStyle name="Normal 2 10 2 2 25" xfId="5514" xr:uid="{FEAEAD1A-D0FE-47CC-8D0A-B5D48020A850}"/>
    <cellStyle name="Normal 2 10 2 2 26" xfId="5515" xr:uid="{F1CAB631-7E2B-4A50-8AF9-2CFF0593DF3A}"/>
    <cellStyle name="Normal 2 10 2 2 27" xfId="5516" xr:uid="{DFC031D6-AECF-4E54-B618-091ABC47587F}"/>
    <cellStyle name="Normal 2 10 2 2 28" xfId="5517" xr:uid="{C492EDC8-7445-4C35-9CF3-F06EE03284CE}"/>
    <cellStyle name="Normal 2 10 2 2 29" xfId="5518" xr:uid="{3793D9C7-B8CB-439C-970E-0778BB8069ED}"/>
    <cellStyle name="Normal 2 10 2 2 3" xfId="5519" xr:uid="{4C49B247-8303-4E5B-A454-06E1092FACF5}"/>
    <cellStyle name="Normal 2 10 2 2 30" xfId="5520" xr:uid="{14ED2388-C1C5-4BAC-8368-51E8FE47F96E}"/>
    <cellStyle name="Normal 2 10 2 2 31" xfId="5521" xr:uid="{8EFBB604-D9EF-4265-8A35-2E5B0694CFAE}"/>
    <cellStyle name="Normal 2 10 2 2 32" xfId="5522" xr:uid="{00A5566D-519C-492A-B527-0FDA15977CB1}"/>
    <cellStyle name="Normal 2 10 2 2 33" xfId="5523" xr:uid="{8B9DED12-3C5A-40A4-A1FC-64145C3439EE}"/>
    <cellStyle name="Normal 2 10 2 2 34" xfId="5524" xr:uid="{4188ECDF-A747-43B9-8E8F-46354C9295B4}"/>
    <cellStyle name="Normal 2 10 2 2 35" xfId="5525" xr:uid="{93EE588B-C91E-494F-9D7B-EDD969C2BEF0}"/>
    <cellStyle name="Normal 2 10 2 2 36" xfId="5526" xr:uid="{B68FE09F-67D7-42C5-8F61-34EF5C643216}"/>
    <cellStyle name="Normal 2 10 2 2 37" xfId="5527" xr:uid="{2B7A4FA0-5B81-4E91-A520-BF8D39F8FEAF}"/>
    <cellStyle name="Normal 2 10 2 2 38" xfId="5528" xr:uid="{40F89A77-127C-4C40-B96C-68EB043E8A83}"/>
    <cellStyle name="Normal 2 10 2 2 4" xfId="5529" xr:uid="{321337BB-8BE8-442E-BA29-AB040B67E8A1}"/>
    <cellStyle name="Normal 2 10 2 2 5" xfId="5530" xr:uid="{895F04D7-FF15-44FB-9712-644247F01003}"/>
    <cellStyle name="Normal 2 10 2 2 6" xfId="5531" xr:uid="{E95D9D27-E192-4BB9-9C96-C219FD052256}"/>
    <cellStyle name="Normal 2 10 2 2 7" xfId="5532" xr:uid="{51512F57-685A-450B-AC02-8E6C417FA01A}"/>
    <cellStyle name="Normal 2 10 2 2 8" xfId="5533" xr:uid="{4CD80BC2-FB6D-4D6F-BE63-F77C3816769A}"/>
    <cellStyle name="Normal 2 10 2 2 9" xfId="5534" xr:uid="{7ED3DCCB-BED7-4698-A500-95FAC9E5ACD2}"/>
    <cellStyle name="Normal 2 10 2 20" xfId="5535" xr:uid="{FD148642-3ADF-46DE-943C-CA826113E9B9}"/>
    <cellStyle name="Normal 2 10 2 21" xfId="5536" xr:uid="{2ADD9B47-6761-4D71-9772-BA0DBE5E2FA2}"/>
    <cellStyle name="Normal 2 10 2 22" xfId="5537" xr:uid="{7F85F9EA-7173-4A39-B589-06C3E1D0F058}"/>
    <cellStyle name="Normal 2 10 2 23" xfId="5538" xr:uid="{10BFAB28-E7B6-4447-ABA8-473893E27BF3}"/>
    <cellStyle name="Normal 2 10 2 24" xfId="5539" xr:uid="{694F6499-A8DA-40F4-8BEF-EEF451B672D3}"/>
    <cellStyle name="Normal 2 10 2 25" xfId="5540" xr:uid="{18CC1C7C-45E1-48AB-9648-4CC66A4EB1C1}"/>
    <cellStyle name="Normal 2 10 2 26" xfId="5541" xr:uid="{77F37926-2CBF-47A6-85C4-C07D32DEAD28}"/>
    <cellStyle name="Normal 2 10 2 27" xfId="5542" xr:uid="{0DF4C218-E5E2-4967-B16F-4C3EFAC01E1F}"/>
    <cellStyle name="Normal 2 10 2 28" xfId="5543" xr:uid="{18D18C31-C8FF-49AE-B66D-7F6E09B2CD35}"/>
    <cellStyle name="Normal 2 10 2 29" xfId="5544" xr:uid="{ECE0BE66-7420-48F1-B72E-1E00635A5F99}"/>
    <cellStyle name="Normal 2 10 2 3" xfId="5545" xr:uid="{0408C244-97B6-41FF-85D2-A8D787F56149}"/>
    <cellStyle name="Normal 2 10 2 30" xfId="5546" xr:uid="{99398968-84F2-47F9-833B-E8CEE9670BA8}"/>
    <cellStyle name="Normal 2 10 2 31" xfId="5547" xr:uid="{6A6604B3-3E58-46D3-BCA6-A2A6E0444FEC}"/>
    <cellStyle name="Normal 2 10 2 32" xfId="5548" xr:uid="{89C9DEA4-461F-4DAA-A171-0933E2D8F6C0}"/>
    <cellStyle name="Normal 2 10 2 33" xfId="5549" xr:uid="{A6104B20-4B93-4198-BFA2-70C95C888F44}"/>
    <cellStyle name="Normal 2 10 2 34" xfId="5550" xr:uid="{2BE23498-E526-4057-ACE8-9A7CCD9050C3}"/>
    <cellStyle name="Normal 2 10 2 35" xfId="5551" xr:uid="{FFFBBB3E-4876-4122-9AE6-37F4A9D878E9}"/>
    <cellStyle name="Normal 2 10 2 36" xfId="5552" xr:uid="{2845C6D9-D712-4D29-ADCC-B74496B11D41}"/>
    <cellStyle name="Normal 2 10 2 37" xfId="5553" xr:uid="{2F9CF56E-8D2D-4119-AEF3-3DE6754A02AA}"/>
    <cellStyle name="Normal 2 10 2 38" xfId="5554" xr:uid="{28135164-A74B-4F9F-9CD4-6BF58CA7354E}"/>
    <cellStyle name="Normal 2 10 2 39" xfId="5555" xr:uid="{27031E8A-C309-462A-9FD9-3BF4E7E4F81F}"/>
    <cellStyle name="Normal 2 10 2 4" xfId="5556" xr:uid="{E6A455C4-CE18-4186-BD8E-EAA615D41AFB}"/>
    <cellStyle name="Normal 2 10 2 40" xfId="5557" xr:uid="{1454E31F-C6F7-4B47-B2E8-CC8C1600940C}"/>
    <cellStyle name="Normal 2 10 2 5" xfId="5558" xr:uid="{800B000E-BCDE-4D66-AA94-9D005143417A}"/>
    <cellStyle name="Normal 2 10 2 6" xfId="5559" xr:uid="{42EDCEEA-BB14-403C-B90F-31631E3245BF}"/>
    <cellStyle name="Normal 2 10 2 7" xfId="5560" xr:uid="{96E19A0B-E200-4DCC-9081-E22546068E65}"/>
    <cellStyle name="Normal 2 10 2 8" xfId="5561" xr:uid="{BD0A681E-45D5-425B-B4E4-AE39D72BCAA5}"/>
    <cellStyle name="Normal 2 10 2 9" xfId="5562" xr:uid="{9D10230E-5DBB-4DC0-A03D-A842828E7CC0}"/>
    <cellStyle name="Normal 2 10 20" xfId="5563" xr:uid="{6777E313-C090-462C-B9EE-2EF207C44992}"/>
    <cellStyle name="Normal 2 10 21" xfId="5564" xr:uid="{1AC2B093-43EA-4F74-8ECE-E0D57A90C79A}"/>
    <cellStyle name="Normal 2 10 22" xfId="5565" xr:uid="{013A1B0C-C000-47EB-B264-F96912E185CB}"/>
    <cellStyle name="Normal 2 10 23" xfId="5566" xr:uid="{2C318F28-2E5B-4073-9D17-2CDCA57C1DE9}"/>
    <cellStyle name="Normal 2 10 24" xfId="5567" xr:uid="{A27567F2-0839-40A3-A828-56F49980B811}"/>
    <cellStyle name="Normal 2 10 25" xfId="5568" xr:uid="{648F07B8-A438-4B20-BA35-3941B99DA8D5}"/>
    <cellStyle name="Normal 2 10 26" xfId="5569" xr:uid="{0C185FD4-10A2-4173-B9A2-0ED541BEA38F}"/>
    <cellStyle name="Normal 2 10 27" xfId="5570" xr:uid="{2BDBD75A-6664-409B-B340-82DD5183833A}"/>
    <cellStyle name="Normal 2 10 28" xfId="5571" xr:uid="{7C8A2C1A-03EA-4342-9C57-58DD3524899A}"/>
    <cellStyle name="Normal 2 10 29" xfId="5572" xr:uid="{3A15097A-D3B2-4D62-B54E-05007A453D56}"/>
    <cellStyle name="Normal 2 10 3" xfId="5573" xr:uid="{890D1CCF-D7DD-4BFA-B1A0-9A427567E184}"/>
    <cellStyle name="Normal 2 10 3 10" xfId="5574" xr:uid="{9C0CF5BB-9590-48E9-A05E-C4A850854060}"/>
    <cellStyle name="Normal 2 10 3 11" xfId="5575" xr:uid="{0530C448-8523-4CDC-8B30-B3F7E0DE5531}"/>
    <cellStyle name="Normal 2 10 3 12" xfId="5576" xr:uid="{A3504314-BDEE-4F6D-B632-26294265F365}"/>
    <cellStyle name="Normal 2 10 3 13" xfId="5577" xr:uid="{E58FA337-E651-49C7-AF30-B09F5631388B}"/>
    <cellStyle name="Normal 2 10 3 14" xfId="5578" xr:uid="{30D54740-D47A-45F5-BDDE-18C72581BE20}"/>
    <cellStyle name="Normal 2 10 3 15" xfId="5579" xr:uid="{61277646-BD7C-469A-86A9-DF4EDA1CFDA2}"/>
    <cellStyle name="Normal 2 10 3 16" xfId="5580" xr:uid="{44D9B5D4-05C1-4A32-802C-24C861DB09E0}"/>
    <cellStyle name="Normal 2 10 3 17" xfId="5581" xr:uid="{63074982-1316-4CCF-B68D-0CA17ACBAAB1}"/>
    <cellStyle name="Normal 2 10 3 18" xfId="5582" xr:uid="{B9FDC7DD-78AF-4B6E-8927-273EDE78D46A}"/>
    <cellStyle name="Normal 2 10 3 19" xfId="5583" xr:uid="{BD443C91-ADE9-403A-B202-C9EE0CF5D089}"/>
    <cellStyle name="Normal 2 10 3 2" xfId="5584" xr:uid="{93DBC3A8-8493-4D59-8DB3-44AA9178D2EB}"/>
    <cellStyle name="Normal 2 10 3 2 10" xfId="5585" xr:uid="{7048BB6E-4B7C-4236-86D7-3E1C076A88FB}"/>
    <cellStyle name="Normal 2 10 3 2 11" xfId="5586" xr:uid="{E233BAA3-9EC8-4692-90E3-8D84E176B3F9}"/>
    <cellStyle name="Normal 2 10 3 2 12" xfId="5587" xr:uid="{CED76CE8-F9AC-4579-823B-8DD581A47C0C}"/>
    <cellStyle name="Normal 2 10 3 2 13" xfId="5588" xr:uid="{7366FD7F-9EF0-4A5D-B829-FB97CFC3D9A6}"/>
    <cellStyle name="Normal 2 10 3 2 14" xfId="5589" xr:uid="{69C4C2D1-9B80-434A-AE26-E3192F0F40A8}"/>
    <cellStyle name="Normal 2 10 3 2 15" xfId="5590" xr:uid="{477AB44E-078E-4316-B59A-14EFB14D675F}"/>
    <cellStyle name="Normal 2 10 3 2 16" xfId="5591" xr:uid="{E500DC32-22AD-482D-B10F-B62303B012A2}"/>
    <cellStyle name="Normal 2 10 3 2 17" xfId="5592" xr:uid="{708B0526-FF3F-4939-9DA2-43247242AF60}"/>
    <cellStyle name="Normal 2 10 3 2 18" xfId="5593" xr:uid="{6CEE24E0-85C1-492D-B900-126BEC5C5B35}"/>
    <cellStyle name="Normal 2 10 3 2 19" xfId="5594" xr:uid="{3AF7E284-7420-4E8E-9E00-C7F35D8A93C1}"/>
    <cellStyle name="Normal 2 10 3 2 2" xfId="5595" xr:uid="{B990C5C4-5E43-4B8D-A733-B40BAA391E6A}"/>
    <cellStyle name="Normal 2 10 3 2 20" xfId="5596" xr:uid="{A846D18F-E7DD-40CA-82DD-F67D11C31A66}"/>
    <cellStyle name="Normal 2 10 3 2 21" xfId="5597" xr:uid="{6C4A9195-E72C-43F1-9E7E-BE067592A8DA}"/>
    <cellStyle name="Normal 2 10 3 2 22" xfId="5598" xr:uid="{30BECF5C-2400-4BF2-AAF5-978C52B5D5C8}"/>
    <cellStyle name="Normal 2 10 3 2 23" xfId="5599" xr:uid="{B00D62DF-C974-408E-B87F-C18B78C710D6}"/>
    <cellStyle name="Normal 2 10 3 2 24" xfId="5600" xr:uid="{1B6C0A6D-E957-4D2D-82CC-25759908B00E}"/>
    <cellStyle name="Normal 2 10 3 2 25" xfId="5601" xr:uid="{64DC8909-9344-4A5F-9A3C-48E0C26512AF}"/>
    <cellStyle name="Normal 2 10 3 2 26" xfId="5602" xr:uid="{0E482224-B7B0-4C1C-A01A-DF57C87ECDD6}"/>
    <cellStyle name="Normal 2 10 3 2 27" xfId="5603" xr:uid="{627AE973-3A1C-449D-872A-06D5B27994F3}"/>
    <cellStyle name="Normal 2 10 3 2 28" xfId="5604" xr:uid="{7324030C-5DFE-4313-BCE5-69837CDF26AD}"/>
    <cellStyle name="Normal 2 10 3 2 29" xfId="5605" xr:uid="{88F2ADAE-1A2D-4261-8E69-D1BC8EA47EAE}"/>
    <cellStyle name="Normal 2 10 3 2 3" xfId="5606" xr:uid="{39B53481-8FC4-4B75-8094-1370F7FBFC66}"/>
    <cellStyle name="Normal 2 10 3 2 30" xfId="5607" xr:uid="{048ACA80-FE7F-4842-B1BA-7B44C9FB6A94}"/>
    <cellStyle name="Normal 2 10 3 2 31" xfId="5608" xr:uid="{5705C2A9-5D9D-4F22-9578-F2CF8EEF0F22}"/>
    <cellStyle name="Normal 2 10 3 2 32" xfId="5609" xr:uid="{97F6260E-4C65-4095-A39F-5E8AD12AE4E3}"/>
    <cellStyle name="Normal 2 10 3 2 33" xfId="5610" xr:uid="{9687709A-3464-4BE7-A3C6-706EEA9B86D9}"/>
    <cellStyle name="Normal 2 10 3 2 34" xfId="5611" xr:uid="{9A8326B8-A9F8-4FF1-9EC8-0E1243ABC51F}"/>
    <cellStyle name="Normal 2 10 3 2 35" xfId="5612" xr:uid="{61AB59E8-6F5E-4638-8ADA-DFE0B82071E7}"/>
    <cellStyle name="Normal 2 10 3 2 36" xfId="5613" xr:uid="{E9A4BA9A-9879-4A07-8A59-5E91599403AD}"/>
    <cellStyle name="Normal 2 10 3 2 37" xfId="5614" xr:uid="{E0D81C89-B0DE-4B85-8D1C-C33A322022D3}"/>
    <cellStyle name="Normal 2 10 3 2 38" xfId="5615" xr:uid="{BB781DDD-7CAF-407C-8F2F-B6A68815748C}"/>
    <cellStyle name="Normal 2 10 3 2 4" xfId="5616" xr:uid="{D244FB98-7EDF-4B17-B05B-1C3DD126AF84}"/>
    <cellStyle name="Normal 2 10 3 2 5" xfId="5617" xr:uid="{EBF4317F-36EF-47B9-AEC3-8A13A8AC4CA0}"/>
    <cellStyle name="Normal 2 10 3 2 6" xfId="5618" xr:uid="{8CDF7435-7912-4BB3-A910-F7CF7A26F4A7}"/>
    <cellStyle name="Normal 2 10 3 2 7" xfId="5619" xr:uid="{FC608213-D925-40C4-8507-CEC261841141}"/>
    <cellStyle name="Normal 2 10 3 2 8" xfId="5620" xr:uid="{44234B00-20F3-4212-99B9-B6078A146675}"/>
    <cellStyle name="Normal 2 10 3 2 9" xfId="5621" xr:uid="{A9C7FA9C-1985-47B2-9B96-4477685FD10B}"/>
    <cellStyle name="Normal 2 10 3 20" xfId="5622" xr:uid="{2656A9B8-8099-4D0A-A7C0-51C4AC4D8BF7}"/>
    <cellStyle name="Normal 2 10 3 21" xfId="5623" xr:uid="{8552AA46-A72F-47D1-9379-20627AC17D58}"/>
    <cellStyle name="Normal 2 10 3 22" xfId="5624" xr:uid="{7DF76F61-2A6D-4247-90F6-AAFD108E14EE}"/>
    <cellStyle name="Normal 2 10 3 23" xfId="5625" xr:uid="{CE01AEE7-AF64-4202-AAB4-BF4EB5AA8F14}"/>
    <cellStyle name="Normal 2 10 3 24" xfId="5626" xr:uid="{9F31EB46-F62B-44F7-B602-AA90ED82DEA6}"/>
    <cellStyle name="Normal 2 10 3 25" xfId="5627" xr:uid="{71F5E63E-BD0F-40AD-A9FB-20638B90CDF0}"/>
    <cellStyle name="Normal 2 10 3 26" xfId="5628" xr:uid="{E91CD743-DA88-4EB5-8996-68FAB94EAA06}"/>
    <cellStyle name="Normal 2 10 3 27" xfId="5629" xr:uid="{A9E1E53B-E572-47CA-842C-9CF749648A50}"/>
    <cellStyle name="Normal 2 10 3 28" xfId="5630" xr:uid="{190E92DB-15A8-4629-A8D3-2BC13E0F8185}"/>
    <cellStyle name="Normal 2 10 3 29" xfId="5631" xr:uid="{AB02E023-E6A8-4F7D-B257-160B91EA489F}"/>
    <cellStyle name="Normal 2 10 3 3" xfId="5632" xr:uid="{3683FC8F-21C6-4D26-AA42-9E946B541B2F}"/>
    <cellStyle name="Normal 2 10 3 30" xfId="5633" xr:uid="{F83CB4A8-2F5D-418D-986F-A0AF647B8035}"/>
    <cellStyle name="Normal 2 10 3 31" xfId="5634" xr:uid="{7AA5AE99-A106-4A57-A53B-6AC1B1283C9F}"/>
    <cellStyle name="Normal 2 10 3 32" xfId="5635" xr:uid="{5BE91276-8D7E-4986-AC8B-24CA7471F7C2}"/>
    <cellStyle name="Normal 2 10 3 33" xfId="5636" xr:uid="{D5F6E160-2BBB-458F-8500-0FDF60CBC215}"/>
    <cellStyle name="Normal 2 10 3 34" xfId="5637" xr:uid="{C9F55D4D-4EAE-4A21-AF48-4B54BD89BE39}"/>
    <cellStyle name="Normal 2 10 3 35" xfId="5638" xr:uid="{2614BBD6-2265-41B8-88CD-0FFC288CE71F}"/>
    <cellStyle name="Normal 2 10 3 36" xfId="5639" xr:uid="{1AAFB382-4ED6-410C-9E13-D2759F8E9004}"/>
    <cellStyle name="Normal 2 10 3 37" xfId="5640" xr:uid="{05287311-A4F6-4C19-84BF-4A74F166931B}"/>
    <cellStyle name="Normal 2 10 3 38" xfId="5641" xr:uid="{656144EB-DB20-44FA-ACF7-182A8329B181}"/>
    <cellStyle name="Normal 2 10 3 4" xfId="5642" xr:uid="{1B0E5E5D-5143-48CF-8ADD-CFA5113B8CF8}"/>
    <cellStyle name="Normal 2 10 3 5" xfId="5643" xr:uid="{79DA1E8B-43A9-4711-802A-517BD29E5816}"/>
    <cellStyle name="Normal 2 10 3 6" xfId="5644" xr:uid="{26458217-F60E-4D39-AE96-5417AF220C5D}"/>
    <cellStyle name="Normal 2 10 3 7" xfId="5645" xr:uid="{47CFAC2A-8D75-44C0-8472-946CA4E47565}"/>
    <cellStyle name="Normal 2 10 3 8" xfId="5646" xr:uid="{F423E1BB-0D72-4939-8A7D-E7AEE592C7BA}"/>
    <cellStyle name="Normal 2 10 3 9" xfId="5647" xr:uid="{E778F4AF-D760-4D5C-B4F7-7CBE16C45C9D}"/>
    <cellStyle name="Normal 2 10 30" xfId="5648" xr:uid="{9C7895A2-E158-4E66-B905-3724A236A8E5}"/>
    <cellStyle name="Normal 2 10 31" xfId="5649" xr:uid="{D1E9E133-64D5-47CA-973F-A0C19E2F573F}"/>
    <cellStyle name="Normal 2 10 32" xfId="5650" xr:uid="{52D8404D-680A-445D-BF11-4DD959AFA9A3}"/>
    <cellStyle name="Normal 2 10 33" xfId="5651" xr:uid="{A07DD53E-B0A9-4B5E-8BF1-E5831D477BC5}"/>
    <cellStyle name="Normal 2 10 34" xfId="5652" xr:uid="{E45EAE92-AFDC-4434-A223-26ABB1F8F125}"/>
    <cellStyle name="Normal 2 10 35" xfId="5653" xr:uid="{E978FBE7-6A4C-45A3-83C2-1B281E4DB9FB}"/>
    <cellStyle name="Normal 2 10 36" xfId="5654" xr:uid="{8F158782-7542-469D-B5A3-F7B0B0DF01D5}"/>
    <cellStyle name="Normal 2 10 37" xfId="5655" xr:uid="{DC43926A-4274-4352-8656-415AFBF40FAE}"/>
    <cellStyle name="Normal 2 10 38" xfId="5656" xr:uid="{912B4E1F-43CC-4E34-A1E3-1987A8CF48A6}"/>
    <cellStyle name="Normal 2 10 39" xfId="5657" xr:uid="{F18BF59A-2B0A-4E46-855F-8ADFC65AA0AA}"/>
    <cellStyle name="Normal 2 10 4" xfId="5658" xr:uid="{A91DE7FA-34FB-4AE4-B5A4-3E2D2C5A340F}"/>
    <cellStyle name="Normal 2 10 40" xfId="5659" xr:uid="{669C6E51-FF8F-4C44-89E2-8FD1CE0BA939}"/>
    <cellStyle name="Normal 2 10 5" xfId="5660" xr:uid="{BCC8FB13-9D17-4E32-8369-6CD22D444F75}"/>
    <cellStyle name="Normal 2 10 6" xfId="5661" xr:uid="{3F3E9D0E-CCCE-4AFD-80CF-07DCFDBD4C83}"/>
    <cellStyle name="Normal 2 10 7" xfId="5662" xr:uid="{ECB4112E-25B1-4ACB-BC01-9199D93F75B1}"/>
    <cellStyle name="Normal 2 10 8" xfId="5663" xr:uid="{D32AFAB8-223A-47D5-BD96-940840CECDD0}"/>
    <cellStyle name="Normal 2 10 9" xfId="5664" xr:uid="{3B11229F-88DB-4910-8969-56EAB782700D}"/>
    <cellStyle name="Normal 2 11" xfId="5665" xr:uid="{1ED33D7E-5822-4311-BF78-DDF2066533FA}"/>
    <cellStyle name="Normal 2 11 10" xfId="5666" xr:uid="{47D5B2BF-EC7F-42DC-9D1D-1FAEFA26B7C5}"/>
    <cellStyle name="Normal 2 11 11" xfId="5667" xr:uid="{E5460670-0695-4736-AE70-5543B9EBBC36}"/>
    <cellStyle name="Normal 2 11 12" xfId="5668" xr:uid="{2EDE3DD5-422B-42C9-B228-8ED9AF2C4E83}"/>
    <cellStyle name="Normal 2 11 13" xfId="5669" xr:uid="{A435450A-C3B0-4977-8F71-92124199DE0E}"/>
    <cellStyle name="Normal 2 11 14" xfId="5670" xr:uid="{8FD275B8-18C8-446A-BC46-F824B0E66988}"/>
    <cellStyle name="Normal 2 11 15" xfId="5671" xr:uid="{975E3B28-58F2-4F63-85C3-F3AB2FA101E9}"/>
    <cellStyle name="Normal 2 11 16" xfId="5672" xr:uid="{0FC12F3E-3CEC-4E02-A976-B7C2921E838C}"/>
    <cellStyle name="Normal 2 11 17" xfId="5673" xr:uid="{819859B5-3448-49CD-8FE4-8C535FDB5426}"/>
    <cellStyle name="Normal 2 11 18" xfId="5674" xr:uid="{E0CA9A7F-717E-4B14-B982-AFB1E144C60B}"/>
    <cellStyle name="Normal 2 11 19" xfId="5675" xr:uid="{1A6E8CEE-486C-4A56-9748-AD73AC7EA93E}"/>
    <cellStyle name="Normal 2 11 2" xfId="5676" xr:uid="{5B68E301-9A40-4A18-BF33-5ED16DACD383}"/>
    <cellStyle name="Normal 2 11 2 10" xfId="5677" xr:uid="{17E7BC8E-7293-4433-9E1B-1CFBFC63D580}"/>
    <cellStyle name="Normal 2 11 2 11" xfId="5678" xr:uid="{F33E709F-058E-42DE-BDBD-27CD4146A087}"/>
    <cellStyle name="Normal 2 11 2 12" xfId="5679" xr:uid="{86BED8D8-8006-4912-9250-C016C98869A7}"/>
    <cellStyle name="Normal 2 11 2 13" xfId="5680" xr:uid="{9881C88D-B87A-4AE7-ADB1-17493A5F7D47}"/>
    <cellStyle name="Normal 2 11 2 14" xfId="5681" xr:uid="{41EB5DF9-4A00-4EB2-88C4-17726E421D52}"/>
    <cellStyle name="Normal 2 11 2 15" xfId="5682" xr:uid="{36666A9A-CD7B-4F08-ACA3-2F74D1CB2CB2}"/>
    <cellStyle name="Normal 2 11 2 16" xfId="5683" xr:uid="{32DA73A7-F272-4CF1-8979-768B4507397D}"/>
    <cellStyle name="Normal 2 11 2 17" xfId="5684" xr:uid="{C6D89B6C-F330-450E-976E-32723E79D175}"/>
    <cellStyle name="Normal 2 11 2 18" xfId="5685" xr:uid="{48421985-3335-4F84-82C5-5953415E9562}"/>
    <cellStyle name="Normal 2 11 2 19" xfId="5686" xr:uid="{76E6B712-5D82-4B4A-A326-18DCFF65313C}"/>
    <cellStyle name="Normal 2 11 2 2" xfId="5687" xr:uid="{892F9DE8-C6F7-4F9F-AE49-15F11181765C}"/>
    <cellStyle name="Normal 2 11 2 2 10" xfId="5688" xr:uid="{658D0069-1E50-49AC-B979-665AF40EA6A9}"/>
    <cellStyle name="Normal 2 11 2 2 11" xfId="5689" xr:uid="{F069DFD5-A10B-43EF-8E15-78416034468A}"/>
    <cellStyle name="Normal 2 11 2 2 12" xfId="5690" xr:uid="{F59CD8C0-FF3C-4841-A29A-3D478990E70E}"/>
    <cellStyle name="Normal 2 11 2 2 13" xfId="5691" xr:uid="{0C22923F-4FF9-4A80-BD15-EC2EE11D8168}"/>
    <cellStyle name="Normal 2 11 2 2 14" xfId="5692" xr:uid="{84716879-A1F9-4919-A1E4-26A36E3D4519}"/>
    <cellStyle name="Normal 2 11 2 2 15" xfId="5693" xr:uid="{41CA2212-59CD-4455-BFE0-EF3C8408977F}"/>
    <cellStyle name="Normal 2 11 2 2 16" xfId="5694" xr:uid="{FDFD5AD3-AFEE-4E80-81AF-4AD87A28E7F9}"/>
    <cellStyle name="Normal 2 11 2 2 17" xfId="5695" xr:uid="{CEBE133E-2D63-437C-96CA-832EC92C3FC9}"/>
    <cellStyle name="Normal 2 11 2 2 18" xfId="5696" xr:uid="{379DD466-2AF7-42BF-8B65-3EBC642C3154}"/>
    <cellStyle name="Normal 2 11 2 2 19" xfId="5697" xr:uid="{BB9B79FC-FC75-4E10-A7A8-D25C1AA784E5}"/>
    <cellStyle name="Normal 2 11 2 2 2" xfId="5698" xr:uid="{233A56CE-E040-4802-8B42-7E9D2C28A53A}"/>
    <cellStyle name="Normal 2 11 2 2 2 10" xfId="5699" xr:uid="{860DFE37-B66E-4D11-9EFA-BF4BC9B9849B}"/>
    <cellStyle name="Normal 2 11 2 2 2 11" xfId="5700" xr:uid="{69A286EA-B366-40DA-A457-AF1A8930B599}"/>
    <cellStyle name="Normal 2 11 2 2 2 12" xfId="5701" xr:uid="{F6522733-6AE4-4E8E-BFAA-9AD2DA1CB9AE}"/>
    <cellStyle name="Normal 2 11 2 2 2 13" xfId="5702" xr:uid="{39D4EA45-AEF1-407B-A140-4CFD2F402218}"/>
    <cellStyle name="Normal 2 11 2 2 2 14" xfId="5703" xr:uid="{89B3DB6C-5F23-455E-B1BD-C21E54213772}"/>
    <cellStyle name="Normal 2 11 2 2 2 15" xfId="5704" xr:uid="{B4B92353-2797-457C-9EA8-006C6F34FDAC}"/>
    <cellStyle name="Normal 2 11 2 2 2 16" xfId="5705" xr:uid="{BEAD9934-DBD6-412D-8189-75B448FA97BC}"/>
    <cellStyle name="Normal 2 11 2 2 2 17" xfId="5706" xr:uid="{D74C5888-3AD7-45A5-9FB4-01FE67CC2107}"/>
    <cellStyle name="Normal 2 11 2 2 2 18" xfId="5707" xr:uid="{D530E3C0-3B4C-4A3A-8B51-2DB5AEBCED72}"/>
    <cellStyle name="Normal 2 11 2 2 2 19" xfId="5708" xr:uid="{DA628AAA-2535-493C-B0F1-CBFDEB61C105}"/>
    <cellStyle name="Normal 2 11 2 2 2 2" xfId="5709" xr:uid="{B34CEABD-A027-483D-8509-4911D2AE3368}"/>
    <cellStyle name="Normal 2 11 2 2 2 20" xfId="5710" xr:uid="{8B16FF8F-CA3C-4462-B22C-6F1930D2EFD4}"/>
    <cellStyle name="Normal 2 11 2 2 2 21" xfId="5711" xr:uid="{C3D74606-9820-4DAF-BB64-A3E21E51BC37}"/>
    <cellStyle name="Normal 2 11 2 2 2 22" xfId="5712" xr:uid="{29396C2F-2B67-4287-98C5-39995DCE06B6}"/>
    <cellStyle name="Normal 2 11 2 2 2 23" xfId="5713" xr:uid="{FAAD90E2-AF79-4ED4-A78B-DA20602C4905}"/>
    <cellStyle name="Normal 2 11 2 2 2 24" xfId="5714" xr:uid="{A4F8E604-DBB8-409D-AA5D-53A0B29F0B72}"/>
    <cellStyle name="Normal 2 11 2 2 2 25" xfId="5715" xr:uid="{D7D5FBFA-8267-4D1E-B893-38B6F6544202}"/>
    <cellStyle name="Normal 2 11 2 2 2 26" xfId="5716" xr:uid="{EB88C7F3-8F40-46FB-8AE2-EA6430FDEB81}"/>
    <cellStyle name="Normal 2 11 2 2 2 27" xfId="5717" xr:uid="{354B102B-826B-44F3-881C-F7D76C43A119}"/>
    <cellStyle name="Normal 2 11 2 2 2 28" xfId="5718" xr:uid="{BEB82317-553F-417E-8D30-515B480AD843}"/>
    <cellStyle name="Normal 2 11 2 2 2 29" xfId="5719" xr:uid="{7F5952C3-5667-44A7-B020-DA3CDDA67482}"/>
    <cellStyle name="Normal 2 11 2 2 2 3" xfId="5720" xr:uid="{329E9CD6-D242-464C-9126-6414162C2653}"/>
    <cellStyle name="Normal 2 11 2 2 2 30" xfId="5721" xr:uid="{5425E881-341E-4147-9817-7694EB7342B9}"/>
    <cellStyle name="Normal 2 11 2 2 2 31" xfId="5722" xr:uid="{2ACA806D-6562-4F54-B904-36F0C4F3C14A}"/>
    <cellStyle name="Normal 2 11 2 2 2 32" xfId="5723" xr:uid="{1FBF7B3E-2FF6-4BD2-A55F-566468BEC9F0}"/>
    <cellStyle name="Normal 2 11 2 2 2 33" xfId="5724" xr:uid="{7052D3D0-D3F0-4992-9C27-F5DBDAB7B71A}"/>
    <cellStyle name="Normal 2 11 2 2 2 34" xfId="5725" xr:uid="{D816168B-7BED-4E45-B1BD-BDF7367EF340}"/>
    <cellStyle name="Normal 2 11 2 2 2 35" xfId="5726" xr:uid="{D5F4A303-C7DF-443B-9870-74EA7A2F25D9}"/>
    <cellStyle name="Normal 2 11 2 2 2 36" xfId="5727" xr:uid="{8F847982-71D5-457E-BABE-908ADE58407D}"/>
    <cellStyle name="Normal 2 11 2 2 2 37" xfId="5728" xr:uid="{BF29660A-4DB6-452B-8E4E-D38DAEDFE39C}"/>
    <cellStyle name="Normal 2 11 2 2 2 38" xfId="5729" xr:uid="{19B862EF-5DDE-4079-9957-F9BF04AEDDED}"/>
    <cellStyle name="Normal 2 11 2 2 2 4" xfId="5730" xr:uid="{C1DE8120-F1AC-41DB-A6A2-F7758534AF33}"/>
    <cellStyle name="Normal 2 11 2 2 2 5" xfId="5731" xr:uid="{7B57D132-F8CB-42EF-BC9A-5A8497187ED2}"/>
    <cellStyle name="Normal 2 11 2 2 2 6" xfId="5732" xr:uid="{6F9ADA0F-097B-4B23-975F-F5FCE16DFD45}"/>
    <cellStyle name="Normal 2 11 2 2 2 7" xfId="5733" xr:uid="{3C41B959-1CE0-4486-B989-EA968C1A732A}"/>
    <cellStyle name="Normal 2 11 2 2 2 8" xfId="5734" xr:uid="{AD0C8046-2AB5-400D-A7F6-D1F991D767DF}"/>
    <cellStyle name="Normal 2 11 2 2 2 9" xfId="5735" xr:uid="{545C0B01-7FAB-4728-80AE-E4C16E0F7DEB}"/>
    <cellStyle name="Normal 2 11 2 2 20" xfId="5736" xr:uid="{906DCE2C-B15A-41A0-81F7-E49C24F9042E}"/>
    <cellStyle name="Normal 2 11 2 2 21" xfId="5737" xr:uid="{9757A654-A077-4804-B175-18A880F0FE33}"/>
    <cellStyle name="Normal 2 11 2 2 22" xfId="5738" xr:uid="{A23D97C5-E516-495F-BBB1-99EBF107ABF8}"/>
    <cellStyle name="Normal 2 11 2 2 23" xfId="5739" xr:uid="{8DD5B388-2862-41F7-9CD2-18E7B0D10345}"/>
    <cellStyle name="Normal 2 11 2 2 24" xfId="5740" xr:uid="{13173C2C-D47D-44C5-BFA2-3EB8C94BFFD2}"/>
    <cellStyle name="Normal 2 11 2 2 25" xfId="5741" xr:uid="{98267CD0-5D03-40C2-B6D0-F6347E20E36A}"/>
    <cellStyle name="Normal 2 11 2 2 26" xfId="5742" xr:uid="{71117FC7-D8FF-431E-88EF-46A9B0512E47}"/>
    <cellStyle name="Normal 2 11 2 2 27" xfId="5743" xr:uid="{AB2AF5DF-E679-4757-8AF3-EA057AAF5D80}"/>
    <cellStyle name="Normal 2 11 2 2 28" xfId="5744" xr:uid="{DBF97074-16D0-4466-AEAA-E476B632DBEB}"/>
    <cellStyle name="Normal 2 11 2 2 29" xfId="5745" xr:uid="{10A1559E-C13F-4F21-A4E5-19236DC5A904}"/>
    <cellStyle name="Normal 2 11 2 2 3" xfId="5746" xr:uid="{5EF0AF31-C336-4DE4-8255-7753FEA312F0}"/>
    <cellStyle name="Normal 2 11 2 2 30" xfId="5747" xr:uid="{EED90CBF-4528-4AEA-8DCF-C556C7771A44}"/>
    <cellStyle name="Normal 2 11 2 2 31" xfId="5748" xr:uid="{C3E0951F-02EF-41F1-9044-FB3E796FB140}"/>
    <cellStyle name="Normal 2 11 2 2 32" xfId="5749" xr:uid="{CCED3CA8-FB23-46BD-9156-2F8FC872EC43}"/>
    <cellStyle name="Normal 2 11 2 2 33" xfId="5750" xr:uid="{6F917099-6814-4CFF-A42D-3D982110CB81}"/>
    <cellStyle name="Normal 2 11 2 2 34" xfId="5751" xr:uid="{C27C40C9-0315-4D8F-8935-F1F6148FF271}"/>
    <cellStyle name="Normal 2 11 2 2 35" xfId="5752" xr:uid="{305387A9-0994-481E-B326-3B30B2921291}"/>
    <cellStyle name="Normal 2 11 2 2 36" xfId="5753" xr:uid="{D2BDB0B3-F936-4272-B641-C76B4FF91001}"/>
    <cellStyle name="Normal 2 11 2 2 37" xfId="5754" xr:uid="{9B8031B4-C7E1-485E-A79A-EAD9BBCE28F2}"/>
    <cellStyle name="Normal 2 11 2 2 38" xfId="5755" xr:uid="{B82D0D43-77E0-45BA-B6A3-11375FF4FECA}"/>
    <cellStyle name="Normal 2 11 2 2 4" xfId="5756" xr:uid="{7C22803B-19F6-4D3E-BF58-EEE8EB3166C9}"/>
    <cellStyle name="Normal 2 11 2 2 5" xfId="5757" xr:uid="{CC1DD2A5-DA06-4E0A-8FA4-59B3B55248BA}"/>
    <cellStyle name="Normal 2 11 2 2 6" xfId="5758" xr:uid="{045FFFF9-73FC-4D80-B3B7-D07B25D68AD7}"/>
    <cellStyle name="Normal 2 11 2 2 7" xfId="5759" xr:uid="{E6F31557-F5C2-41D7-9294-37D531B00FBA}"/>
    <cellStyle name="Normal 2 11 2 2 8" xfId="5760" xr:uid="{229732C9-EBAB-4655-8493-47AADF799874}"/>
    <cellStyle name="Normal 2 11 2 2 9" xfId="5761" xr:uid="{BBE60440-327E-477F-ABCE-A4525AE2CE5C}"/>
    <cellStyle name="Normal 2 11 2 20" xfId="5762" xr:uid="{1EAC0A46-674D-497B-9DE4-34F289B9C960}"/>
    <cellStyle name="Normal 2 11 2 21" xfId="5763" xr:uid="{54E00F35-8744-4312-81C7-54C8D68F5A55}"/>
    <cellStyle name="Normal 2 11 2 22" xfId="5764" xr:uid="{3B5BAE21-9C9D-4DF6-9E34-417505E1EE31}"/>
    <cellStyle name="Normal 2 11 2 23" xfId="5765" xr:uid="{C2D93D89-E970-4D53-97BC-933182432A69}"/>
    <cellStyle name="Normal 2 11 2 24" xfId="5766" xr:uid="{8AC49DA0-40F1-46B9-BC83-4688518C67D5}"/>
    <cellStyle name="Normal 2 11 2 25" xfId="5767" xr:uid="{24B42E79-B0CE-4851-8BC5-CF152B7561CA}"/>
    <cellStyle name="Normal 2 11 2 26" xfId="5768" xr:uid="{AA313EA0-0A54-451B-9977-345632794814}"/>
    <cellStyle name="Normal 2 11 2 27" xfId="5769" xr:uid="{15011FB4-FFDC-45DB-A1C2-AC89ACD65083}"/>
    <cellStyle name="Normal 2 11 2 28" xfId="5770" xr:uid="{3F09081B-FD40-45EC-BA82-1A73288F48D4}"/>
    <cellStyle name="Normal 2 11 2 29" xfId="5771" xr:uid="{AAA0BDF5-1533-4E08-8455-DA22A65B5B1A}"/>
    <cellStyle name="Normal 2 11 2 3" xfId="5772" xr:uid="{83B2B2AD-C6B4-4AEF-A233-82C3C21DBBCF}"/>
    <cellStyle name="Normal 2 11 2 30" xfId="5773" xr:uid="{D47CAA76-5BDE-4690-959F-2877699A98B6}"/>
    <cellStyle name="Normal 2 11 2 31" xfId="5774" xr:uid="{6CDC73B6-5B77-43D9-B3F8-56E95AB49701}"/>
    <cellStyle name="Normal 2 11 2 32" xfId="5775" xr:uid="{186CF56C-3D3B-4A8C-8351-F7E00B9EED0B}"/>
    <cellStyle name="Normal 2 11 2 33" xfId="5776" xr:uid="{EC5ECAC0-0DFA-4DE2-B692-32DE186E0209}"/>
    <cellStyle name="Normal 2 11 2 34" xfId="5777" xr:uid="{D71C6A0A-BF6C-43A0-AFF9-0F686BA424D0}"/>
    <cellStyle name="Normal 2 11 2 35" xfId="5778" xr:uid="{E9119781-54D2-40F6-A8DB-2C4194535B0F}"/>
    <cellStyle name="Normal 2 11 2 36" xfId="5779" xr:uid="{4802FF3D-C317-4550-BCE8-EE9160C53D41}"/>
    <cellStyle name="Normal 2 11 2 37" xfId="5780" xr:uid="{D34AE236-5908-46B5-8D08-08F495F341FC}"/>
    <cellStyle name="Normal 2 11 2 38" xfId="5781" xr:uid="{7CC0B8BA-A041-4BFF-8796-001BD5259FD8}"/>
    <cellStyle name="Normal 2 11 2 39" xfId="5782" xr:uid="{EE120FAA-EF9F-4321-B21D-3632701E28A1}"/>
    <cellStyle name="Normal 2 11 2 4" xfId="5783" xr:uid="{851C30DF-90CD-44F0-BD35-1240C0442A6B}"/>
    <cellStyle name="Normal 2 11 2 40" xfId="5784" xr:uid="{317343CE-81EA-4104-8005-8F92B9206E1D}"/>
    <cellStyle name="Normal 2 11 2 5" xfId="5785" xr:uid="{2A6A6F44-42A2-4F3B-A20F-CA306631875D}"/>
    <cellStyle name="Normal 2 11 2 6" xfId="5786" xr:uid="{833513C0-CC36-4578-A929-1E6BAE8004D6}"/>
    <cellStyle name="Normal 2 11 2 7" xfId="5787" xr:uid="{CACAF5A5-5941-47D0-A7F6-C72B1CA01B0F}"/>
    <cellStyle name="Normal 2 11 2 8" xfId="5788" xr:uid="{89B3FEF9-FB33-4ADA-B185-03FF5CF97276}"/>
    <cellStyle name="Normal 2 11 2 9" xfId="5789" xr:uid="{ED28A10B-FEA1-4DB9-895A-BCE73A8FBAD0}"/>
    <cellStyle name="Normal 2 11 20" xfId="5790" xr:uid="{1D60353B-2AB0-458E-B2A2-0C5BF8BDE2D5}"/>
    <cellStyle name="Normal 2 11 21" xfId="5791" xr:uid="{CA109887-03E3-4DFE-8A7F-6B527A4ADB3E}"/>
    <cellStyle name="Normal 2 11 22" xfId="5792" xr:uid="{BDBD0AA8-7C88-4349-812C-58A888DCBED3}"/>
    <cellStyle name="Normal 2 11 23" xfId="5793" xr:uid="{1FAB8F41-595F-46E2-8AFF-CCFD65B4402E}"/>
    <cellStyle name="Normal 2 11 24" xfId="5794" xr:uid="{930B2041-151A-4ABC-BB9A-95CEC3407841}"/>
    <cellStyle name="Normal 2 11 25" xfId="5795" xr:uid="{1C8ED548-70CF-418A-93C7-10A722C0F593}"/>
    <cellStyle name="Normal 2 11 26" xfId="5796" xr:uid="{D4E95C7F-0984-4FF7-B135-AC8D0BCD8F1A}"/>
    <cellStyle name="Normal 2 11 27" xfId="5797" xr:uid="{8CAAA853-B965-4980-BCF0-347246A62258}"/>
    <cellStyle name="Normal 2 11 28" xfId="5798" xr:uid="{C2D3DD6A-6E55-4FD0-B919-328B2076A453}"/>
    <cellStyle name="Normal 2 11 29" xfId="5799" xr:uid="{40927C78-15A1-4014-9FC8-3A438A0E3949}"/>
    <cellStyle name="Normal 2 11 3" xfId="5800" xr:uid="{37740546-ED85-4736-9E87-DCF87345CE58}"/>
    <cellStyle name="Normal 2 11 3 10" xfId="5801" xr:uid="{348A5144-A54D-465B-AC22-2C2307E77E2A}"/>
    <cellStyle name="Normal 2 11 3 11" xfId="5802" xr:uid="{01F5ADB0-AB55-4C11-85E2-DFDF1DB73445}"/>
    <cellStyle name="Normal 2 11 3 12" xfId="5803" xr:uid="{21CD3203-5564-4A6D-B71F-D4FD440C4E40}"/>
    <cellStyle name="Normal 2 11 3 13" xfId="5804" xr:uid="{0B5C1490-DC63-4658-8F00-EFFFE830A06F}"/>
    <cellStyle name="Normal 2 11 3 14" xfId="5805" xr:uid="{E6A08815-BF5F-421C-BB32-65D0010207D1}"/>
    <cellStyle name="Normal 2 11 3 15" xfId="5806" xr:uid="{601E9B98-3FF1-43A3-B139-95004B2D900F}"/>
    <cellStyle name="Normal 2 11 3 16" xfId="5807" xr:uid="{5E8A5823-56BB-41E3-BACD-B395AD2BC7B1}"/>
    <cellStyle name="Normal 2 11 3 17" xfId="5808" xr:uid="{44A4BCB1-6CBC-4B2E-A7F6-082AFAD1902C}"/>
    <cellStyle name="Normal 2 11 3 18" xfId="5809" xr:uid="{502CB0CE-80E2-4C7C-B084-4D93737DA131}"/>
    <cellStyle name="Normal 2 11 3 19" xfId="5810" xr:uid="{751A8443-82B9-4FDC-96E4-2541B3067CE3}"/>
    <cellStyle name="Normal 2 11 3 2" xfId="5811" xr:uid="{33F3A376-1AFD-4653-88BC-DB47992E9E6F}"/>
    <cellStyle name="Normal 2 11 3 2 10" xfId="5812" xr:uid="{9E73D79F-0EAE-42BE-9DC9-C24562B74BDC}"/>
    <cellStyle name="Normal 2 11 3 2 11" xfId="5813" xr:uid="{E92F4F55-313E-45E1-81B3-2DCC66F48805}"/>
    <cellStyle name="Normal 2 11 3 2 12" xfId="5814" xr:uid="{250685B3-AD81-4130-95B3-499CFF2A1095}"/>
    <cellStyle name="Normal 2 11 3 2 13" xfId="5815" xr:uid="{1115FD8D-D11C-4BFB-952D-804AE76BACF6}"/>
    <cellStyle name="Normal 2 11 3 2 14" xfId="5816" xr:uid="{CF80A6C6-368C-4CC1-8033-A6C40E24978F}"/>
    <cellStyle name="Normal 2 11 3 2 15" xfId="5817" xr:uid="{B4DA0385-56CA-48B3-AF94-C777D10FC6C7}"/>
    <cellStyle name="Normal 2 11 3 2 16" xfId="5818" xr:uid="{FFF3735F-67B8-4D33-B5F2-E1736D5B1C65}"/>
    <cellStyle name="Normal 2 11 3 2 17" xfId="5819" xr:uid="{CFDB030B-2283-4F72-A9E4-6BF21025FB89}"/>
    <cellStyle name="Normal 2 11 3 2 18" xfId="5820" xr:uid="{D2AEBC61-3F20-4DAF-918F-39F6654090B1}"/>
    <cellStyle name="Normal 2 11 3 2 19" xfId="5821" xr:uid="{64C73BE7-0C9A-4FE8-B0FE-77173CB3D05D}"/>
    <cellStyle name="Normal 2 11 3 2 2" xfId="5822" xr:uid="{D8517BA5-A8F2-4281-8E48-AD1DA85C35BC}"/>
    <cellStyle name="Normal 2 11 3 2 20" xfId="5823" xr:uid="{DA38B909-E4D0-4186-B7ED-410273E9BCE4}"/>
    <cellStyle name="Normal 2 11 3 2 21" xfId="5824" xr:uid="{D4378155-14F7-4ADF-9822-19848105CB95}"/>
    <cellStyle name="Normal 2 11 3 2 22" xfId="5825" xr:uid="{E1DD3F5A-210D-4E0D-BD54-213C68389FDC}"/>
    <cellStyle name="Normal 2 11 3 2 23" xfId="5826" xr:uid="{AEE81136-ACF4-48CA-AEA1-83DCCC50FE12}"/>
    <cellStyle name="Normal 2 11 3 2 24" xfId="5827" xr:uid="{AF9FCD41-C96A-431A-B355-7F6CB663300A}"/>
    <cellStyle name="Normal 2 11 3 2 25" xfId="5828" xr:uid="{17D02C89-1B71-46F0-8286-B97BDDE175B6}"/>
    <cellStyle name="Normal 2 11 3 2 26" xfId="5829" xr:uid="{945125E5-14C3-4B7D-A814-2AF4581A5CC6}"/>
    <cellStyle name="Normal 2 11 3 2 27" xfId="5830" xr:uid="{2B0D19D4-4C2E-437F-A7C3-C176F5C2760A}"/>
    <cellStyle name="Normal 2 11 3 2 28" xfId="5831" xr:uid="{11025928-FFE7-45D1-A2D2-D038278CB6E7}"/>
    <cellStyle name="Normal 2 11 3 2 29" xfId="5832" xr:uid="{AB54DD50-416D-47DA-8529-D67A49562297}"/>
    <cellStyle name="Normal 2 11 3 2 3" xfId="5833" xr:uid="{AFE828A4-8449-43A2-B997-1A51534D64B5}"/>
    <cellStyle name="Normal 2 11 3 2 30" xfId="5834" xr:uid="{F65D5FA6-8939-4634-B51A-D04C8A35A74C}"/>
    <cellStyle name="Normal 2 11 3 2 31" xfId="5835" xr:uid="{6E76BCA1-6575-4D07-921B-CEF65BC88592}"/>
    <cellStyle name="Normal 2 11 3 2 32" xfId="5836" xr:uid="{2AB07E59-322F-40C8-951A-5A9A9DC6A43D}"/>
    <cellStyle name="Normal 2 11 3 2 33" xfId="5837" xr:uid="{8F451FC4-D4F2-41A3-A0B3-1219D7AD4CF9}"/>
    <cellStyle name="Normal 2 11 3 2 34" xfId="5838" xr:uid="{2F4AEEFB-29D8-4AC9-B054-46D7501FD869}"/>
    <cellStyle name="Normal 2 11 3 2 35" xfId="5839" xr:uid="{F37FDA28-3A45-436D-B197-837FDAEF8CBB}"/>
    <cellStyle name="Normal 2 11 3 2 36" xfId="5840" xr:uid="{D3A6341C-6AED-43E1-9D9D-CA7A6C13E40E}"/>
    <cellStyle name="Normal 2 11 3 2 37" xfId="5841" xr:uid="{EA1E203B-EF27-4907-AD57-3A77A4578944}"/>
    <cellStyle name="Normal 2 11 3 2 38" xfId="5842" xr:uid="{268A0C28-CA45-4AE7-8B9D-16C46DCB64F0}"/>
    <cellStyle name="Normal 2 11 3 2 4" xfId="5843" xr:uid="{1E982FB4-BB10-4C9E-B0ED-303BFA2B412B}"/>
    <cellStyle name="Normal 2 11 3 2 5" xfId="5844" xr:uid="{93B77537-CA16-4E2C-B828-90D61DFFFD6C}"/>
    <cellStyle name="Normal 2 11 3 2 6" xfId="5845" xr:uid="{1533F2DE-69AA-4E0C-843B-07CFCF36A99E}"/>
    <cellStyle name="Normal 2 11 3 2 7" xfId="5846" xr:uid="{611783D0-1FC7-45C2-A35D-4613B9A8E0A1}"/>
    <cellStyle name="Normal 2 11 3 2 8" xfId="5847" xr:uid="{C4A49A6F-5EC5-4AD5-B4FB-3475DC3B03A0}"/>
    <cellStyle name="Normal 2 11 3 2 9" xfId="5848" xr:uid="{526FF57E-5E30-4A99-82D7-2047118F7833}"/>
    <cellStyle name="Normal 2 11 3 20" xfId="5849" xr:uid="{DF269037-5297-4A5E-B2DD-A4AA0749315C}"/>
    <cellStyle name="Normal 2 11 3 21" xfId="5850" xr:uid="{4A2D4378-4216-41EF-944F-6626FDEF19B9}"/>
    <cellStyle name="Normal 2 11 3 22" xfId="5851" xr:uid="{82C38917-CC9C-4FFB-8001-E7C7DD1A7CE5}"/>
    <cellStyle name="Normal 2 11 3 23" xfId="5852" xr:uid="{B2EF4521-C0D0-4C05-A3DD-08A5B9BE62E2}"/>
    <cellStyle name="Normal 2 11 3 24" xfId="5853" xr:uid="{D8B016B0-2ACA-4E8D-93C6-14DCC0DE0305}"/>
    <cellStyle name="Normal 2 11 3 25" xfId="5854" xr:uid="{2F46C128-3AFB-47F7-BD39-A0184EF4AE2B}"/>
    <cellStyle name="Normal 2 11 3 26" xfId="5855" xr:uid="{54AC5790-37A9-49E0-9C4A-CA159BF617EE}"/>
    <cellStyle name="Normal 2 11 3 27" xfId="5856" xr:uid="{8AF33DFF-CD6F-4A34-AECA-035EEF5C9015}"/>
    <cellStyle name="Normal 2 11 3 28" xfId="5857" xr:uid="{5262F030-DA48-46C4-B67A-679FB7D36A81}"/>
    <cellStyle name="Normal 2 11 3 29" xfId="5858" xr:uid="{A6DBDFBE-2AEF-4D55-BBDA-75BD4FBCD30A}"/>
    <cellStyle name="Normal 2 11 3 3" xfId="5859" xr:uid="{4CBA5978-E76D-4A64-9C2A-E9F6C973F234}"/>
    <cellStyle name="Normal 2 11 3 30" xfId="5860" xr:uid="{A2EE562C-D982-476F-9FBE-13FD3F4E1379}"/>
    <cellStyle name="Normal 2 11 3 31" xfId="5861" xr:uid="{814F7ED7-4589-4795-908C-91416EF5247B}"/>
    <cellStyle name="Normal 2 11 3 32" xfId="5862" xr:uid="{A8502D48-4F5A-4AF3-9AEC-67625B8572E8}"/>
    <cellStyle name="Normal 2 11 3 33" xfId="5863" xr:uid="{F9C35896-93C4-4AB1-B74F-28E6669908AE}"/>
    <cellStyle name="Normal 2 11 3 34" xfId="5864" xr:uid="{F5CA2692-44CB-4118-B3C9-2EABAE27202C}"/>
    <cellStyle name="Normal 2 11 3 35" xfId="5865" xr:uid="{0E1F206E-773A-47C4-AC0B-956DE5A85402}"/>
    <cellStyle name="Normal 2 11 3 36" xfId="5866" xr:uid="{67373990-3A9C-4C6E-B723-9F65AAECE8C6}"/>
    <cellStyle name="Normal 2 11 3 37" xfId="5867" xr:uid="{4ADCD0C8-FA0B-442B-AB93-C7CBB31840E7}"/>
    <cellStyle name="Normal 2 11 3 38" xfId="5868" xr:uid="{A884B1C7-F2B2-431A-AB78-7AD6E8B055B6}"/>
    <cellStyle name="Normal 2 11 3 4" xfId="5869" xr:uid="{AEF89863-793F-4948-B92A-6F1D3B5FBB10}"/>
    <cellStyle name="Normal 2 11 3 5" xfId="5870" xr:uid="{85C7B04C-1ED6-484E-A08E-467A9C04F03F}"/>
    <cellStyle name="Normal 2 11 3 6" xfId="5871" xr:uid="{E3EF573A-789D-4A46-AC49-0DD2FE3A23E8}"/>
    <cellStyle name="Normal 2 11 3 7" xfId="5872" xr:uid="{47D2865F-B336-4F9A-9673-9AC2F5872A3E}"/>
    <cellStyle name="Normal 2 11 3 8" xfId="5873" xr:uid="{0E58B07D-D8AB-4DF5-8CAE-D763428450D1}"/>
    <cellStyle name="Normal 2 11 3 9" xfId="5874" xr:uid="{7EF8E2E1-F910-4ED5-9038-25B3B4AAEBA9}"/>
    <cellStyle name="Normal 2 11 30" xfId="5875" xr:uid="{DC2BD20B-C766-4DA4-A4D0-59CAEF11C608}"/>
    <cellStyle name="Normal 2 11 31" xfId="5876" xr:uid="{FCAED5C3-874E-4206-8241-13F350164552}"/>
    <cellStyle name="Normal 2 11 32" xfId="5877" xr:uid="{92C22969-5612-41F2-9147-0DA494D6B9D5}"/>
    <cellStyle name="Normal 2 11 33" xfId="5878" xr:uid="{45917431-D191-4CF8-B228-5F83B55B9D89}"/>
    <cellStyle name="Normal 2 11 34" xfId="5879" xr:uid="{256E6447-4A6A-4E65-820E-6E5FD1225EAB}"/>
    <cellStyle name="Normal 2 11 35" xfId="5880" xr:uid="{28D168FC-A6D1-46E3-9742-FD7FFD73B315}"/>
    <cellStyle name="Normal 2 11 36" xfId="5881" xr:uid="{20FC1273-73C8-458D-B5F9-7A4EE18F0291}"/>
    <cellStyle name="Normal 2 11 37" xfId="5882" xr:uid="{34CE1A43-C057-4F37-9422-4C981501548E}"/>
    <cellStyle name="Normal 2 11 38" xfId="5883" xr:uid="{B6636ECF-A4BA-4B8D-B692-4DCDD2B1E082}"/>
    <cellStyle name="Normal 2 11 39" xfId="5884" xr:uid="{F66E4FB3-A720-4FD3-B62A-C085AD57D618}"/>
    <cellStyle name="Normal 2 11 4" xfId="5885" xr:uid="{A2080FF3-E506-4C84-AD8D-24BC4AF72555}"/>
    <cellStyle name="Normal 2 11 40" xfId="5886" xr:uid="{E1D4958B-7BFB-475A-B5DA-BC2F2A2FFC61}"/>
    <cellStyle name="Normal 2 11 5" xfId="5887" xr:uid="{9EBFF1B7-4D2A-45CD-91AE-B69BEEF9149F}"/>
    <cellStyle name="Normal 2 11 6" xfId="5888" xr:uid="{11ABE622-85FE-4848-AA6A-9B8982E68C64}"/>
    <cellStyle name="Normal 2 11 7" xfId="5889" xr:uid="{E53F1D97-667E-4AA5-8E1D-F85572E9DF76}"/>
    <cellStyle name="Normal 2 11 8" xfId="5890" xr:uid="{626465C5-AF02-4C1D-B770-1ED11A426D13}"/>
    <cellStyle name="Normal 2 11 9" xfId="5891" xr:uid="{75E2A9E6-7EF7-42B3-B569-D4AE508523C6}"/>
    <cellStyle name="Normal 2 12" xfId="5892" xr:uid="{E5384644-A115-4ED4-A1DA-CF0126BD24F9}"/>
    <cellStyle name="Normal 2 12 10" xfId="5893" xr:uid="{015374A6-12F9-4A84-8102-74747E0622B2}"/>
    <cellStyle name="Normal 2 12 11" xfId="5894" xr:uid="{C01EFB80-20A2-4684-8169-1A502ECDD7DF}"/>
    <cellStyle name="Normal 2 12 12" xfId="5895" xr:uid="{E82B4624-1A3D-4E56-9157-406BEC56F844}"/>
    <cellStyle name="Normal 2 12 13" xfId="5896" xr:uid="{58E5744E-4251-4BB1-8D30-A1243482AC84}"/>
    <cellStyle name="Normal 2 12 14" xfId="5897" xr:uid="{BF85D8B3-0081-4960-AC81-DBFD8DDB8422}"/>
    <cellStyle name="Normal 2 12 15" xfId="5898" xr:uid="{3CF09BCA-261E-436F-9AB6-51790FEEA4BF}"/>
    <cellStyle name="Normal 2 12 16" xfId="5899" xr:uid="{C7B2E03C-F7FE-4522-92C4-2F7DFCF9A7E6}"/>
    <cellStyle name="Normal 2 12 17" xfId="5900" xr:uid="{A1D251A4-D121-4A42-A022-6A1CC0D14947}"/>
    <cellStyle name="Normal 2 12 18" xfId="5901" xr:uid="{94D61A9D-EA1C-4803-BF77-6BC82C07598A}"/>
    <cellStyle name="Normal 2 12 19" xfId="5902" xr:uid="{914B6E6E-E45B-4137-8B03-A20EF2621BF1}"/>
    <cellStyle name="Normal 2 12 2" xfId="5903" xr:uid="{72237E18-B834-4C88-942D-B9B13796771D}"/>
    <cellStyle name="Normal 2 12 2 10" xfId="5904" xr:uid="{14F99315-913B-458E-ADD4-D9363F810023}"/>
    <cellStyle name="Normal 2 12 2 11" xfId="5905" xr:uid="{680852CE-4425-40DD-9756-B9FCA525B767}"/>
    <cellStyle name="Normal 2 12 2 12" xfId="5906" xr:uid="{21D9E7D0-C47E-471F-86A3-F9B1319ED1B6}"/>
    <cellStyle name="Normal 2 12 2 13" xfId="5907" xr:uid="{BFCC8B1B-C9CE-4062-ADFF-B9ACE4162590}"/>
    <cellStyle name="Normal 2 12 2 14" xfId="5908" xr:uid="{B2FBFEA3-867C-449E-A36A-4EF1F09682E7}"/>
    <cellStyle name="Normal 2 12 2 15" xfId="5909" xr:uid="{4AE34C4C-FA48-4B81-9317-3185D32BCEC7}"/>
    <cellStyle name="Normal 2 12 2 16" xfId="5910" xr:uid="{0DF876D1-BB52-4D54-96D7-4D4FFBE3CA9C}"/>
    <cellStyle name="Normal 2 12 2 17" xfId="5911" xr:uid="{88F6D43A-25A1-4DB1-BE6B-F40E61803775}"/>
    <cellStyle name="Normal 2 12 2 18" xfId="5912" xr:uid="{DC1061E6-46FC-40F5-B32B-0949FBACEB5F}"/>
    <cellStyle name="Normal 2 12 2 19" xfId="5913" xr:uid="{2BAD7A46-E185-46A5-93E2-D3D38BDD038C}"/>
    <cellStyle name="Normal 2 12 2 2" xfId="5914" xr:uid="{42547417-A53D-4DBA-B48E-3EDA5B136CF0}"/>
    <cellStyle name="Normal 2 12 2 2 10" xfId="5915" xr:uid="{D3271A1F-7948-4FF2-A01D-9C9970A5E905}"/>
    <cellStyle name="Normal 2 12 2 2 11" xfId="5916" xr:uid="{B6ED33B9-0F7D-411A-BE45-91018ABDA305}"/>
    <cellStyle name="Normal 2 12 2 2 12" xfId="5917" xr:uid="{6A3E4ACC-4B77-418E-8596-4D7B64EE4A58}"/>
    <cellStyle name="Normal 2 12 2 2 13" xfId="5918" xr:uid="{C1AD08F3-C355-4D3A-9B45-D24E1D577784}"/>
    <cellStyle name="Normal 2 12 2 2 14" xfId="5919" xr:uid="{397E6E39-B247-4D9E-988A-FCBC439A29CF}"/>
    <cellStyle name="Normal 2 12 2 2 15" xfId="5920" xr:uid="{04CB18DD-DF55-4CC7-BCF9-F4493BA1412C}"/>
    <cellStyle name="Normal 2 12 2 2 16" xfId="5921" xr:uid="{DE697051-0FE9-4454-B14F-52C7BDA9CDEF}"/>
    <cellStyle name="Normal 2 12 2 2 17" xfId="5922" xr:uid="{2933849B-8ADD-44C5-8B25-31475E7CEA82}"/>
    <cellStyle name="Normal 2 12 2 2 18" xfId="5923" xr:uid="{DD968561-8DE7-4AAD-BEE5-A3CB1F653591}"/>
    <cellStyle name="Normal 2 12 2 2 19" xfId="5924" xr:uid="{391671D2-0C3C-47EA-965E-A17BB4256E3E}"/>
    <cellStyle name="Normal 2 12 2 2 2" xfId="5925" xr:uid="{51359602-6DA8-430F-A554-C24D92377F1B}"/>
    <cellStyle name="Normal 2 12 2 2 2 10" xfId="5926" xr:uid="{1313999E-5240-4A78-9C76-8E62A0D13D0B}"/>
    <cellStyle name="Normal 2 12 2 2 2 11" xfId="5927" xr:uid="{8A643FAA-4F59-400C-918E-18710325CE45}"/>
    <cellStyle name="Normal 2 12 2 2 2 12" xfId="5928" xr:uid="{F7F09B7B-9CA1-459B-BD44-8A087DA7931A}"/>
    <cellStyle name="Normal 2 12 2 2 2 13" xfId="5929" xr:uid="{811A2984-B24A-47AF-8E84-B67CE0628BB3}"/>
    <cellStyle name="Normal 2 12 2 2 2 14" xfId="5930" xr:uid="{16A495B7-CFBA-4045-9285-9755C040A1AD}"/>
    <cellStyle name="Normal 2 12 2 2 2 15" xfId="5931" xr:uid="{BB8BC690-16E3-4279-9C26-79753449B3D9}"/>
    <cellStyle name="Normal 2 12 2 2 2 16" xfId="5932" xr:uid="{73BAEB9D-D33C-4E90-A935-B753FE34AEC3}"/>
    <cellStyle name="Normal 2 12 2 2 2 17" xfId="5933" xr:uid="{6352F61D-E293-40DC-AF19-0C89574C6414}"/>
    <cellStyle name="Normal 2 12 2 2 2 18" xfId="5934" xr:uid="{A3AEAB1F-E677-4193-8B25-75388412BFAB}"/>
    <cellStyle name="Normal 2 12 2 2 2 19" xfId="5935" xr:uid="{B83B3BA4-33D0-4056-8C5F-D53B5D90B8AD}"/>
    <cellStyle name="Normal 2 12 2 2 2 2" xfId="5936" xr:uid="{9099EA64-6874-4681-9146-2E60D0D61BA7}"/>
    <cellStyle name="Normal 2 12 2 2 2 20" xfId="5937" xr:uid="{7C19CA8E-238B-4BC5-8766-75B26A371780}"/>
    <cellStyle name="Normal 2 12 2 2 2 21" xfId="5938" xr:uid="{8DA2BB69-5558-47BE-B9D2-4E3F65E63F68}"/>
    <cellStyle name="Normal 2 12 2 2 2 22" xfId="5939" xr:uid="{A5C460E1-24A4-4211-87C0-16BD8775195B}"/>
    <cellStyle name="Normal 2 12 2 2 2 23" xfId="5940" xr:uid="{3CEB2B86-8511-4606-9446-7B918D896FF6}"/>
    <cellStyle name="Normal 2 12 2 2 2 24" xfId="5941" xr:uid="{4616BA0B-0625-4919-87F0-413FF240B93B}"/>
    <cellStyle name="Normal 2 12 2 2 2 25" xfId="5942" xr:uid="{AB56FE77-CBFD-476C-B70E-8EB971D9F7C9}"/>
    <cellStyle name="Normal 2 12 2 2 2 26" xfId="5943" xr:uid="{F2FFCFDF-C79A-4592-ACB7-1FB9DC775FE6}"/>
    <cellStyle name="Normal 2 12 2 2 2 27" xfId="5944" xr:uid="{EDACD463-7B5E-4275-9F56-36F9841F0222}"/>
    <cellStyle name="Normal 2 12 2 2 2 28" xfId="5945" xr:uid="{8473AC63-008B-483F-9CAA-31465AFFC371}"/>
    <cellStyle name="Normal 2 12 2 2 2 29" xfId="5946" xr:uid="{61ED32BB-66D9-4713-9C00-17FC9B47FE51}"/>
    <cellStyle name="Normal 2 12 2 2 2 3" xfId="5947" xr:uid="{F3D42B7A-ADF8-4458-9BD8-A1695E21D481}"/>
    <cellStyle name="Normal 2 12 2 2 2 30" xfId="5948" xr:uid="{795C4A4C-3E4A-4C32-93E4-876C65E89EEA}"/>
    <cellStyle name="Normal 2 12 2 2 2 31" xfId="5949" xr:uid="{D8A9F85F-C36B-4A3D-8C8A-91E390376377}"/>
    <cellStyle name="Normal 2 12 2 2 2 32" xfId="5950" xr:uid="{785CB7A2-B3CA-4230-8B03-C376560F8410}"/>
    <cellStyle name="Normal 2 12 2 2 2 33" xfId="5951" xr:uid="{21D108E9-9B9C-4E96-BC12-E75C0DCD1960}"/>
    <cellStyle name="Normal 2 12 2 2 2 34" xfId="5952" xr:uid="{F53976AC-5487-453B-B9DF-DE268E5268CD}"/>
    <cellStyle name="Normal 2 12 2 2 2 35" xfId="5953" xr:uid="{E716DD29-A32C-475C-B3A0-F0748588302C}"/>
    <cellStyle name="Normal 2 12 2 2 2 36" xfId="5954" xr:uid="{E7F6BE05-5A8F-49A7-AAA2-C3D350D445C0}"/>
    <cellStyle name="Normal 2 12 2 2 2 37" xfId="5955" xr:uid="{F261D993-7F03-4B65-8EBA-F0AABD56D31E}"/>
    <cellStyle name="Normal 2 12 2 2 2 38" xfId="5956" xr:uid="{10E80D39-9040-43F0-8266-F0EDD7F9472D}"/>
    <cellStyle name="Normal 2 12 2 2 2 4" xfId="5957" xr:uid="{DA5EDF0B-645B-4EE5-A33B-79632A83C58B}"/>
    <cellStyle name="Normal 2 12 2 2 2 5" xfId="5958" xr:uid="{413DB10F-692C-4862-9D92-3AB31AD790E8}"/>
    <cellStyle name="Normal 2 12 2 2 2 6" xfId="5959" xr:uid="{A0E0508D-FD3D-4690-AF3F-CC28DBCD1669}"/>
    <cellStyle name="Normal 2 12 2 2 2 7" xfId="5960" xr:uid="{C24A0987-699A-4E6F-827F-8A1D8C19CF4F}"/>
    <cellStyle name="Normal 2 12 2 2 2 8" xfId="5961" xr:uid="{05347CB3-678A-4EEF-86B1-D94EAD199A6F}"/>
    <cellStyle name="Normal 2 12 2 2 2 9" xfId="5962" xr:uid="{00C459D8-BBBC-4B36-A307-A8F2474BC45C}"/>
    <cellStyle name="Normal 2 12 2 2 20" xfId="5963" xr:uid="{A3D1F4F0-178B-4A64-8DF4-1D207A060060}"/>
    <cellStyle name="Normal 2 12 2 2 21" xfId="5964" xr:uid="{158DBA88-CCE7-4277-9C63-AFA505DEC3AD}"/>
    <cellStyle name="Normal 2 12 2 2 22" xfId="5965" xr:uid="{5C2AE5E1-E016-4E8F-9F31-4B9CE038F65C}"/>
    <cellStyle name="Normal 2 12 2 2 23" xfId="5966" xr:uid="{4F37DBBA-01B8-449A-B9CF-3431BFE8FE5A}"/>
    <cellStyle name="Normal 2 12 2 2 24" xfId="5967" xr:uid="{16EAB160-5654-44E5-8753-9BA00D299A52}"/>
    <cellStyle name="Normal 2 12 2 2 25" xfId="5968" xr:uid="{D17C17AD-72E2-4898-8FFA-FFE10A4F91E6}"/>
    <cellStyle name="Normal 2 12 2 2 26" xfId="5969" xr:uid="{A686F150-BF63-4B89-B5F5-21BDE8037B19}"/>
    <cellStyle name="Normal 2 12 2 2 27" xfId="5970" xr:uid="{E153B322-19C0-46D1-BDD0-F3ED89E55E17}"/>
    <cellStyle name="Normal 2 12 2 2 28" xfId="5971" xr:uid="{1AE573E1-3DEB-4B7D-BE35-B054D200753F}"/>
    <cellStyle name="Normal 2 12 2 2 29" xfId="5972" xr:uid="{AB6295EE-695C-47F7-96F3-0B4B1C0363F6}"/>
    <cellStyle name="Normal 2 12 2 2 3" xfId="5973" xr:uid="{09726F7F-B94F-4006-B4F5-058BBD1433A9}"/>
    <cellStyle name="Normal 2 12 2 2 30" xfId="5974" xr:uid="{3BBE4208-B37E-4D4D-9E6D-370D200CC7DD}"/>
    <cellStyle name="Normal 2 12 2 2 31" xfId="5975" xr:uid="{3F3D98E3-A963-4957-8A7D-7F86FABF95BC}"/>
    <cellStyle name="Normal 2 12 2 2 32" xfId="5976" xr:uid="{2A7550D5-9C2E-40B8-B504-7BB34E02F599}"/>
    <cellStyle name="Normal 2 12 2 2 33" xfId="5977" xr:uid="{CE634EE7-E2DF-4FB3-BF27-26E303159E2C}"/>
    <cellStyle name="Normal 2 12 2 2 34" xfId="5978" xr:uid="{DCC079A7-BCB9-43F9-B2D7-E23D07FCE79C}"/>
    <cellStyle name="Normal 2 12 2 2 35" xfId="5979" xr:uid="{19BB0E31-D965-4F10-B723-283E95C5FC48}"/>
    <cellStyle name="Normal 2 12 2 2 36" xfId="5980" xr:uid="{69292BF8-9ED2-4CD8-8618-B329BACEFED0}"/>
    <cellStyle name="Normal 2 12 2 2 37" xfId="5981" xr:uid="{1428E75D-BAC7-49D1-B53C-D44D66835E71}"/>
    <cellStyle name="Normal 2 12 2 2 38" xfId="5982" xr:uid="{87187E8E-17E6-4604-9F10-DB30AF6ED702}"/>
    <cellStyle name="Normal 2 12 2 2 4" xfId="5983" xr:uid="{CC27C6A0-234D-4591-81B5-F55745C6E535}"/>
    <cellStyle name="Normal 2 12 2 2 5" xfId="5984" xr:uid="{BF2601B3-7633-416C-B0A5-58AE1E67735C}"/>
    <cellStyle name="Normal 2 12 2 2 6" xfId="5985" xr:uid="{E7964E8C-1377-46FC-BDB3-71F47A248228}"/>
    <cellStyle name="Normal 2 12 2 2 7" xfId="5986" xr:uid="{BB7F905C-CB6D-42DA-8AA5-5384C8805479}"/>
    <cellStyle name="Normal 2 12 2 2 8" xfId="5987" xr:uid="{9ABE0B46-CCA1-492E-A3FE-90C1F77F8E6B}"/>
    <cellStyle name="Normal 2 12 2 2 9" xfId="5988" xr:uid="{EDC021E4-18E2-4D8D-91B6-B2E9382B6375}"/>
    <cellStyle name="Normal 2 12 2 20" xfId="5989" xr:uid="{B074693C-DBEF-4FAD-9AED-AB1029EEFDB8}"/>
    <cellStyle name="Normal 2 12 2 21" xfId="5990" xr:uid="{77B8455F-FA12-40DA-8CC4-9BBAEDCF30F2}"/>
    <cellStyle name="Normal 2 12 2 22" xfId="5991" xr:uid="{23731D30-7729-4AB0-B6CC-8725FD7FE506}"/>
    <cellStyle name="Normal 2 12 2 23" xfId="5992" xr:uid="{AAC64F83-DB56-408F-9A9F-9016C50987BC}"/>
    <cellStyle name="Normal 2 12 2 24" xfId="5993" xr:uid="{0B1B3985-9B22-461D-9218-91F4550E49E9}"/>
    <cellStyle name="Normal 2 12 2 25" xfId="5994" xr:uid="{A289AAC9-C896-41E2-8543-7B9C041E7819}"/>
    <cellStyle name="Normal 2 12 2 26" xfId="5995" xr:uid="{7D97D3B9-8201-44B8-B7ED-C31DA5C6A79B}"/>
    <cellStyle name="Normal 2 12 2 27" xfId="5996" xr:uid="{EB2ECC02-BB2D-492E-92B0-C01B15388E7E}"/>
    <cellStyle name="Normal 2 12 2 28" xfId="5997" xr:uid="{FB214DBC-2410-48AB-BB66-D57BB5C97242}"/>
    <cellStyle name="Normal 2 12 2 29" xfId="5998" xr:uid="{DA0973E3-DB0D-40DC-BC8D-36773AB31F1C}"/>
    <cellStyle name="Normal 2 12 2 3" xfId="5999" xr:uid="{EA9F408F-F67F-474C-B31F-BA79B881A23C}"/>
    <cellStyle name="Normal 2 12 2 30" xfId="6000" xr:uid="{A0C2AC7B-2E49-411F-B698-CDD556CBA7C8}"/>
    <cellStyle name="Normal 2 12 2 31" xfId="6001" xr:uid="{8AAFD990-36DF-4059-A380-8D5109FE6F03}"/>
    <cellStyle name="Normal 2 12 2 32" xfId="6002" xr:uid="{EE9BC95F-66D5-4342-8FA7-336BFF7B6044}"/>
    <cellStyle name="Normal 2 12 2 33" xfId="6003" xr:uid="{9A0A0231-12B0-4531-A780-36D46B6EA206}"/>
    <cellStyle name="Normal 2 12 2 34" xfId="6004" xr:uid="{23A09C56-79CB-43AD-ACDD-AF709A34CB81}"/>
    <cellStyle name="Normal 2 12 2 35" xfId="6005" xr:uid="{4AB88A6C-A967-4E87-8149-77A8793E641D}"/>
    <cellStyle name="Normal 2 12 2 36" xfId="6006" xr:uid="{B4E40E81-D4F3-46B8-A757-CF7B38D0EB81}"/>
    <cellStyle name="Normal 2 12 2 37" xfId="6007" xr:uid="{752A9BF6-FC97-4EC2-BA66-EA42581BAF90}"/>
    <cellStyle name="Normal 2 12 2 38" xfId="6008" xr:uid="{B9B0D2BC-40C8-455C-B6CD-824B244E6D55}"/>
    <cellStyle name="Normal 2 12 2 39" xfId="6009" xr:uid="{8FB488A5-2222-441A-98F3-AE0339999F77}"/>
    <cellStyle name="Normal 2 12 2 4" xfId="6010" xr:uid="{DC9F0657-A0EF-45BE-9B66-49E3848E36C3}"/>
    <cellStyle name="Normal 2 12 2 40" xfId="6011" xr:uid="{F1BC3BEF-7087-49DA-A847-8406C70BC94B}"/>
    <cellStyle name="Normal 2 12 2 5" xfId="6012" xr:uid="{7FBAF48A-2A5B-4872-82D6-115C58B26FB7}"/>
    <cellStyle name="Normal 2 12 2 6" xfId="6013" xr:uid="{A16AC833-AC82-4C66-A787-EDF2876E9DD1}"/>
    <cellStyle name="Normal 2 12 2 7" xfId="6014" xr:uid="{4A748276-77FE-4BBE-9983-C1137D6529BB}"/>
    <cellStyle name="Normal 2 12 2 8" xfId="6015" xr:uid="{B69251B2-AC49-40B6-875C-F9B92D88A66A}"/>
    <cellStyle name="Normal 2 12 2 9" xfId="6016" xr:uid="{5C4BE60D-E3E2-4B08-9194-0781B55B6BC9}"/>
    <cellStyle name="Normal 2 12 20" xfId="6017" xr:uid="{01D3B596-48B6-437F-9848-49E5ACF22477}"/>
    <cellStyle name="Normal 2 12 21" xfId="6018" xr:uid="{FD4094E8-9A19-4113-BD0C-5AAB01D820C1}"/>
    <cellStyle name="Normal 2 12 22" xfId="6019" xr:uid="{04D97537-1C35-4086-BE37-A77862466BDD}"/>
    <cellStyle name="Normal 2 12 23" xfId="6020" xr:uid="{1FE672CF-879B-4C5A-836B-D6F469059A56}"/>
    <cellStyle name="Normal 2 12 24" xfId="6021" xr:uid="{B972EFC5-F85F-4D23-B879-20039F38B317}"/>
    <cellStyle name="Normal 2 12 25" xfId="6022" xr:uid="{4A5964C9-5359-4FBF-A88A-1D88B9D5DD44}"/>
    <cellStyle name="Normal 2 12 26" xfId="6023" xr:uid="{EB68FE8D-E7DD-479F-A521-D44068904DD2}"/>
    <cellStyle name="Normal 2 12 27" xfId="6024" xr:uid="{263C453C-E2E4-45DA-9823-13E77D4D26FC}"/>
    <cellStyle name="Normal 2 12 28" xfId="6025" xr:uid="{E9F06EFD-960E-4694-98C1-136EAEE71369}"/>
    <cellStyle name="Normal 2 12 29" xfId="6026" xr:uid="{0A7FBB2D-3F92-483B-BDB2-D124AD77E70E}"/>
    <cellStyle name="Normal 2 12 3" xfId="6027" xr:uid="{5775CD16-C97F-40BF-BD6A-8F5D72F6190A}"/>
    <cellStyle name="Normal 2 12 3 10" xfId="6028" xr:uid="{90532542-7B88-47F1-A96C-752519063CDC}"/>
    <cellStyle name="Normal 2 12 3 11" xfId="6029" xr:uid="{A4237C35-D333-4073-B550-05CC5AF2D56B}"/>
    <cellStyle name="Normal 2 12 3 12" xfId="6030" xr:uid="{3EE8BEB9-F3A5-42D1-8F44-D1DDF82A22D3}"/>
    <cellStyle name="Normal 2 12 3 13" xfId="6031" xr:uid="{3CCF9BAD-AA54-4C50-8A32-29CEDDF85A46}"/>
    <cellStyle name="Normal 2 12 3 14" xfId="6032" xr:uid="{5B38EDFA-D2BB-48B7-BB51-4615C805B0AA}"/>
    <cellStyle name="Normal 2 12 3 15" xfId="6033" xr:uid="{89D7C7A0-A881-4614-98E9-C7299D24B5BE}"/>
    <cellStyle name="Normal 2 12 3 16" xfId="6034" xr:uid="{503EB8BA-9F68-47A3-ABC5-2614F2135A8F}"/>
    <cellStyle name="Normal 2 12 3 17" xfId="6035" xr:uid="{09F2E36A-CF7C-402C-B955-2A0350A1E63F}"/>
    <cellStyle name="Normal 2 12 3 18" xfId="6036" xr:uid="{1968227C-5E72-4B7D-AE94-DABBC687AE2D}"/>
    <cellStyle name="Normal 2 12 3 19" xfId="6037" xr:uid="{FE8ABA5C-D12A-451B-99F8-604C2F1777E4}"/>
    <cellStyle name="Normal 2 12 3 2" xfId="6038" xr:uid="{573FB5C6-BA5F-4226-8D03-72A936BB5B78}"/>
    <cellStyle name="Normal 2 12 3 2 10" xfId="6039" xr:uid="{292068D1-084E-4CFF-A3C0-65E804A4A7DD}"/>
    <cellStyle name="Normal 2 12 3 2 11" xfId="6040" xr:uid="{926798FA-14D9-4249-B16F-C26DF89973BB}"/>
    <cellStyle name="Normal 2 12 3 2 12" xfId="6041" xr:uid="{7A5138DC-70B5-4120-A636-D565A8891854}"/>
    <cellStyle name="Normal 2 12 3 2 13" xfId="6042" xr:uid="{01F5BF1F-B2D1-41CD-8A6E-3AD08C3F3DE2}"/>
    <cellStyle name="Normal 2 12 3 2 14" xfId="6043" xr:uid="{8EDEE40F-0292-447C-9A39-2B2E21DF3789}"/>
    <cellStyle name="Normal 2 12 3 2 15" xfId="6044" xr:uid="{0D5442BE-7DB2-46D1-BC97-C9F12EE60345}"/>
    <cellStyle name="Normal 2 12 3 2 16" xfId="6045" xr:uid="{85592AA8-322D-4C63-AC99-3443A8B3E8E3}"/>
    <cellStyle name="Normal 2 12 3 2 17" xfId="6046" xr:uid="{DACA9996-C558-4F94-BC65-9A99806A3D4F}"/>
    <cellStyle name="Normal 2 12 3 2 18" xfId="6047" xr:uid="{44F27954-3D0C-406D-9E18-0AB3D625E2BF}"/>
    <cellStyle name="Normal 2 12 3 2 19" xfId="6048" xr:uid="{1EDB16CE-732C-43CF-AB7A-F3553AE22E39}"/>
    <cellStyle name="Normal 2 12 3 2 2" xfId="6049" xr:uid="{A81998B1-1E42-432B-825E-033FF0B06307}"/>
    <cellStyle name="Normal 2 12 3 2 20" xfId="6050" xr:uid="{4E66C3B1-17F1-4267-A2DB-C193E22F94AB}"/>
    <cellStyle name="Normal 2 12 3 2 21" xfId="6051" xr:uid="{94A5559E-842C-4E49-A868-2841D4AC20DB}"/>
    <cellStyle name="Normal 2 12 3 2 22" xfId="6052" xr:uid="{59738D6F-DAA0-49A4-8B01-4AEAD432B058}"/>
    <cellStyle name="Normal 2 12 3 2 23" xfId="6053" xr:uid="{200F497F-DD7E-43E6-8595-E579F2634217}"/>
    <cellStyle name="Normal 2 12 3 2 24" xfId="6054" xr:uid="{A7843FAC-8144-4CE5-85BA-B6A8D13490D6}"/>
    <cellStyle name="Normal 2 12 3 2 25" xfId="6055" xr:uid="{74555049-DA8F-4C87-8005-DE6AFB8A7A64}"/>
    <cellStyle name="Normal 2 12 3 2 26" xfId="6056" xr:uid="{05AFB477-AD5A-471D-99BF-9C3497BF3FA9}"/>
    <cellStyle name="Normal 2 12 3 2 27" xfId="6057" xr:uid="{A5AD86C6-7F05-4CBC-ABBC-8BDACBEB53D7}"/>
    <cellStyle name="Normal 2 12 3 2 28" xfId="6058" xr:uid="{78AD3328-18AC-4EA9-A498-CB037E3D4DB4}"/>
    <cellStyle name="Normal 2 12 3 2 29" xfId="6059" xr:uid="{9F4EFCC2-3640-4097-A5ED-F26717171BDF}"/>
    <cellStyle name="Normal 2 12 3 2 3" xfId="6060" xr:uid="{41827CC6-EBD3-4E51-B1CB-F656209888A4}"/>
    <cellStyle name="Normal 2 12 3 2 30" xfId="6061" xr:uid="{F4BB784F-B5EC-43A5-8865-AB0FAB376231}"/>
    <cellStyle name="Normal 2 12 3 2 31" xfId="6062" xr:uid="{776ED484-D047-472A-94CA-683EC60A39F6}"/>
    <cellStyle name="Normal 2 12 3 2 32" xfId="6063" xr:uid="{87B3A859-4F0C-4C98-A980-BEAEB4AC7610}"/>
    <cellStyle name="Normal 2 12 3 2 33" xfId="6064" xr:uid="{854EC0E1-F364-4309-9982-85BDF0217EC4}"/>
    <cellStyle name="Normal 2 12 3 2 34" xfId="6065" xr:uid="{65EE7777-7500-4BFE-8188-5D4DA3F81C15}"/>
    <cellStyle name="Normal 2 12 3 2 35" xfId="6066" xr:uid="{8142854D-9C7F-423B-9F3F-6DD3CA54923B}"/>
    <cellStyle name="Normal 2 12 3 2 36" xfId="6067" xr:uid="{7611EB29-8628-403D-8A99-9929C5775480}"/>
    <cellStyle name="Normal 2 12 3 2 37" xfId="6068" xr:uid="{9C042758-F7BD-4C67-9847-FAF9A7645760}"/>
    <cellStyle name="Normal 2 12 3 2 38" xfId="6069" xr:uid="{A49EC525-F210-48E8-9EED-321C20517DBD}"/>
    <cellStyle name="Normal 2 12 3 2 4" xfId="6070" xr:uid="{775ED8E2-F81C-41A0-AAF9-F9F0A7BDFDE6}"/>
    <cellStyle name="Normal 2 12 3 2 5" xfId="6071" xr:uid="{42BD0403-300C-40C5-B143-4E8094052FFF}"/>
    <cellStyle name="Normal 2 12 3 2 6" xfId="6072" xr:uid="{7F10DBC3-8A58-4C93-98EC-70CAF4F73669}"/>
    <cellStyle name="Normal 2 12 3 2 7" xfId="6073" xr:uid="{BFD633BD-75C3-426F-9AD3-41492D29A7CF}"/>
    <cellStyle name="Normal 2 12 3 2 8" xfId="6074" xr:uid="{211F4954-55A2-4E0B-8754-8ABB09F078B1}"/>
    <cellStyle name="Normal 2 12 3 2 9" xfId="6075" xr:uid="{796C1FCB-BF9C-4372-B30D-77078BCE7FB5}"/>
    <cellStyle name="Normal 2 12 3 20" xfId="6076" xr:uid="{C6DCD447-D329-483B-9704-538496A8D70B}"/>
    <cellStyle name="Normal 2 12 3 21" xfId="6077" xr:uid="{109161FB-62B7-451A-B5A7-735F9CE92000}"/>
    <cellStyle name="Normal 2 12 3 22" xfId="6078" xr:uid="{D2D88990-949D-4BEF-8608-8914EFB5020C}"/>
    <cellStyle name="Normal 2 12 3 23" xfId="6079" xr:uid="{DDF93307-3FB9-4CE4-9CEF-267E8E78C9C6}"/>
    <cellStyle name="Normal 2 12 3 24" xfId="6080" xr:uid="{E757BE25-6598-4006-9326-554DC446C196}"/>
    <cellStyle name="Normal 2 12 3 25" xfId="6081" xr:uid="{FE969A33-5C27-4BFD-81C8-87D7F7F09E3D}"/>
    <cellStyle name="Normal 2 12 3 26" xfId="6082" xr:uid="{A685FFCC-26B7-482D-AE4F-AC392B8FF1E7}"/>
    <cellStyle name="Normal 2 12 3 27" xfId="6083" xr:uid="{D26C0F03-27D9-4200-B97E-A7198DB1E038}"/>
    <cellStyle name="Normal 2 12 3 28" xfId="6084" xr:uid="{D340D612-8EE3-494F-8BBF-EC38144C73AF}"/>
    <cellStyle name="Normal 2 12 3 29" xfId="6085" xr:uid="{BAD87636-EBC3-438A-9A45-76E705F3F093}"/>
    <cellStyle name="Normal 2 12 3 3" xfId="6086" xr:uid="{F4E90236-2BCA-4D14-B797-E0077ECE89D2}"/>
    <cellStyle name="Normal 2 12 3 30" xfId="6087" xr:uid="{A6A3FBD5-7726-4C0A-8F6F-69EC3F616A3A}"/>
    <cellStyle name="Normal 2 12 3 31" xfId="6088" xr:uid="{C24ED70E-3746-45FE-B6B9-EA3900871394}"/>
    <cellStyle name="Normal 2 12 3 32" xfId="6089" xr:uid="{A88153BD-8553-4B9B-A06F-592A66C675C2}"/>
    <cellStyle name="Normal 2 12 3 33" xfId="6090" xr:uid="{5AC34C97-88AA-44BF-ABC4-B865CEC2986A}"/>
    <cellStyle name="Normal 2 12 3 34" xfId="6091" xr:uid="{72663D59-EEE3-4F4D-A811-789963C75480}"/>
    <cellStyle name="Normal 2 12 3 35" xfId="6092" xr:uid="{72F97AF7-3DFF-4C11-B001-BF76F9175A8C}"/>
    <cellStyle name="Normal 2 12 3 36" xfId="6093" xr:uid="{AFAD53C2-65BE-44D3-8429-C7F3B1CE900F}"/>
    <cellStyle name="Normal 2 12 3 37" xfId="6094" xr:uid="{1271B5EE-2510-49FB-8422-B9D4EECDB714}"/>
    <cellStyle name="Normal 2 12 3 38" xfId="6095" xr:uid="{D495AA2A-5522-49CB-8FEF-6646D5365089}"/>
    <cellStyle name="Normal 2 12 3 4" xfId="6096" xr:uid="{17468C7A-B97D-4D93-8302-A0EAC911EAFB}"/>
    <cellStyle name="Normal 2 12 3 5" xfId="6097" xr:uid="{322D20BF-9277-4354-80B6-0B5C79D1DCD4}"/>
    <cellStyle name="Normal 2 12 3 6" xfId="6098" xr:uid="{1001AA7A-1F5B-4EA8-9A03-F491334FA0AD}"/>
    <cellStyle name="Normal 2 12 3 7" xfId="6099" xr:uid="{931C7999-8448-47E7-9137-2F2AEE2D1848}"/>
    <cellStyle name="Normal 2 12 3 8" xfId="6100" xr:uid="{4C35EBB2-41AD-444E-83A3-C69B1347681A}"/>
    <cellStyle name="Normal 2 12 3 9" xfId="6101" xr:uid="{C8BC436A-305C-4366-8DAC-BDB0F7FF614C}"/>
    <cellStyle name="Normal 2 12 30" xfId="6102" xr:uid="{25E73531-F8BB-402E-A3D9-217B8E920C6E}"/>
    <cellStyle name="Normal 2 12 31" xfId="6103" xr:uid="{854F53B1-39C5-45FB-8AB1-3AB3044C4ED2}"/>
    <cellStyle name="Normal 2 12 32" xfId="6104" xr:uid="{F245D6F9-0CC8-4A9C-A7DA-78F51E70D641}"/>
    <cellStyle name="Normal 2 12 33" xfId="6105" xr:uid="{E6EC03C7-6F02-4682-9692-62FD5A7BD3AB}"/>
    <cellStyle name="Normal 2 12 34" xfId="6106" xr:uid="{EC367F59-1355-43F9-8536-233E925A7ED4}"/>
    <cellStyle name="Normal 2 12 35" xfId="6107" xr:uid="{ABD946A1-8AB8-45D7-B174-460D069E6A46}"/>
    <cellStyle name="Normal 2 12 36" xfId="6108" xr:uid="{A72B07BA-C35D-448B-BB83-C34E4BF57449}"/>
    <cellStyle name="Normal 2 12 37" xfId="6109" xr:uid="{57EAECAF-C9DC-432B-9E9D-AB9237176D8F}"/>
    <cellStyle name="Normal 2 12 38" xfId="6110" xr:uid="{E55346AB-1DEB-47CD-848C-EC7CA5FB32CE}"/>
    <cellStyle name="Normal 2 12 39" xfId="6111" xr:uid="{BAACABA5-3A30-41EA-8115-3F4CD08032AE}"/>
    <cellStyle name="Normal 2 12 4" xfId="6112" xr:uid="{1DE65D86-3C7B-4273-92FE-3142B346DFB8}"/>
    <cellStyle name="Normal 2 12 40" xfId="6113" xr:uid="{A7E6A53C-D0D3-4CCE-823B-E41BC1136D8C}"/>
    <cellStyle name="Normal 2 12 5" xfId="6114" xr:uid="{F6A312B0-6EB0-4CA6-8F24-072EC1591F52}"/>
    <cellStyle name="Normal 2 12 6" xfId="6115" xr:uid="{94A51757-35C5-466D-B918-99C97938234C}"/>
    <cellStyle name="Normal 2 12 7" xfId="6116" xr:uid="{AB590A2A-0DD0-4C6E-9EDA-0CACCB28D83E}"/>
    <cellStyle name="Normal 2 12 8" xfId="6117" xr:uid="{B5B24CF3-916B-49CE-8251-B6B821E29B26}"/>
    <cellStyle name="Normal 2 12 9" xfId="6118" xr:uid="{CE856AF1-0A97-42C0-9902-CBE46BA1A425}"/>
    <cellStyle name="Normal 2 13" xfId="6119" xr:uid="{CB6FCC7E-D048-4C76-AD5A-16EF57663DE9}"/>
    <cellStyle name="Normal 2 13 10" xfId="6120" xr:uid="{AADF26F2-8060-4C31-8C1E-4B82198FECFE}"/>
    <cellStyle name="Normal 2 13 11" xfId="6121" xr:uid="{D140210B-9F69-4142-93F5-F4409AE07D89}"/>
    <cellStyle name="Normal 2 13 12" xfId="6122" xr:uid="{0F35C94D-BC47-4640-B905-B621BEF20B5D}"/>
    <cellStyle name="Normal 2 13 13" xfId="6123" xr:uid="{C2DE8126-093C-41EA-A1E8-ED9623CE4C7A}"/>
    <cellStyle name="Normal 2 13 14" xfId="6124" xr:uid="{A2F4BAF1-EBB9-4A7C-B672-57ED76DBD5BF}"/>
    <cellStyle name="Normal 2 13 15" xfId="6125" xr:uid="{58FD829F-2C0C-422B-8807-40A23CFF090E}"/>
    <cellStyle name="Normal 2 13 16" xfId="6126" xr:uid="{744E6418-8B88-4920-8454-2D1CC2299816}"/>
    <cellStyle name="Normal 2 13 17" xfId="6127" xr:uid="{D0C488B9-D950-49BD-9B48-4B21182D2E77}"/>
    <cellStyle name="Normal 2 13 18" xfId="6128" xr:uid="{019113D0-A374-48E1-ADCB-0CA18BEE5DB2}"/>
    <cellStyle name="Normal 2 13 19" xfId="6129" xr:uid="{A3543E70-F833-4366-8FC5-F1D35CE76D2A}"/>
    <cellStyle name="Normal 2 13 2" xfId="6130" xr:uid="{E32AD4E8-F7F3-493C-8A60-06910E7E12C9}"/>
    <cellStyle name="Normal 2 13 2 10" xfId="6131" xr:uid="{81279E94-E9FB-40B8-8DCE-279D404EA66E}"/>
    <cellStyle name="Normal 2 13 2 11" xfId="6132" xr:uid="{1FF92DA2-192A-4EFC-92F6-C55CFC8AAD7F}"/>
    <cellStyle name="Normal 2 13 2 12" xfId="6133" xr:uid="{2F6C0EF4-D570-4B51-99DF-04B6DD52AA35}"/>
    <cellStyle name="Normal 2 13 2 13" xfId="6134" xr:uid="{25067D71-AF9A-46E5-BAE1-43BBECD275BF}"/>
    <cellStyle name="Normal 2 13 2 14" xfId="6135" xr:uid="{0827E121-9E06-4D8F-9A1D-29D813BBCD65}"/>
    <cellStyle name="Normal 2 13 2 15" xfId="6136" xr:uid="{942B373F-B28D-450E-AF16-053E951344C1}"/>
    <cellStyle name="Normal 2 13 2 16" xfId="6137" xr:uid="{18423931-D943-48F7-AE1F-7939CC0DD8D5}"/>
    <cellStyle name="Normal 2 13 2 17" xfId="6138" xr:uid="{BF290D1D-AB90-4676-A779-18A28E9FAB80}"/>
    <cellStyle name="Normal 2 13 2 18" xfId="6139" xr:uid="{3B6CDEC0-672E-436B-84BA-A02B80B7775B}"/>
    <cellStyle name="Normal 2 13 2 19" xfId="6140" xr:uid="{1141C744-ECED-4FEE-A6AC-0AB63B0760F2}"/>
    <cellStyle name="Normal 2 13 2 2" xfId="6141" xr:uid="{567B644A-FC64-4BEE-9404-C5A0B2748545}"/>
    <cellStyle name="Normal 2 13 2 2 10" xfId="6142" xr:uid="{39CCB6CA-A2D2-42ED-9C2C-DC7E27D55DD7}"/>
    <cellStyle name="Normal 2 13 2 2 11" xfId="6143" xr:uid="{8E9C5118-8B33-450D-9011-253FB8FDE091}"/>
    <cellStyle name="Normal 2 13 2 2 12" xfId="6144" xr:uid="{DF0166BD-52F9-460B-A2DF-B5AE3E0BAE28}"/>
    <cellStyle name="Normal 2 13 2 2 13" xfId="6145" xr:uid="{8D778492-4536-4942-A430-07FC60096EDD}"/>
    <cellStyle name="Normal 2 13 2 2 14" xfId="6146" xr:uid="{BB21822B-FA22-45C3-A816-258EF1973AFB}"/>
    <cellStyle name="Normal 2 13 2 2 15" xfId="6147" xr:uid="{DEA23D6B-E6F3-4981-9571-17AE7DDD7DFC}"/>
    <cellStyle name="Normal 2 13 2 2 16" xfId="6148" xr:uid="{37D8D1E7-95CD-4EF5-928A-1F7E9BA8A692}"/>
    <cellStyle name="Normal 2 13 2 2 17" xfId="6149" xr:uid="{00D0D568-AAD9-4893-9455-8C708C89C9E8}"/>
    <cellStyle name="Normal 2 13 2 2 18" xfId="6150" xr:uid="{45E44522-F7DC-46A4-8DCE-066DA007E202}"/>
    <cellStyle name="Normal 2 13 2 2 19" xfId="6151" xr:uid="{9A7B7FB2-39CF-4961-94E6-39F748F93AD7}"/>
    <cellStyle name="Normal 2 13 2 2 2" xfId="6152" xr:uid="{C56170D6-9636-4568-B429-72E13138E896}"/>
    <cellStyle name="Normal 2 13 2 2 2 10" xfId="6153" xr:uid="{3F8A9D57-A829-40CA-AD6B-31EB29580E90}"/>
    <cellStyle name="Normal 2 13 2 2 2 11" xfId="6154" xr:uid="{5E1CF227-BF55-4D84-A52E-7F0EEA76E521}"/>
    <cellStyle name="Normal 2 13 2 2 2 12" xfId="6155" xr:uid="{E952B029-DEF2-45EF-B768-320302330729}"/>
    <cellStyle name="Normal 2 13 2 2 2 13" xfId="6156" xr:uid="{85E5732E-498B-4827-A7D7-C1EB8256DECD}"/>
    <cellStyle name="Normal 2 13 2 2 2 14" xfId="6157" xr:uid="{AAC28F00-13C4-401A-9F7D-8E937030A0F1}"/>
    <cellStyle name="Normal 2 13 2 2 2 15" xfId="6158" xr:uid="{D119B123-F476-481B-9591-B5686C68F37D}"/>
    <cellStyle name="Normal 2 13 2 2 2 16" xfId="6159" xr:uid="{A3A9F31F-0F17-41FB-AC06-399017F91A4E}"/>
    <cellStyle name="Normal 2 13 2 2 2 17" xfId="6160" xr:uid="{7DDC4162-FB6C-4EC7-848F-FA345C0DC0F1}"/>
    <cellStyle name="Normal 2 13 2 2 2 18" xfId="6161" xr:uid="{E71B824A-6244-488F-A3F2-CD01672BB6A0}"/>
    <cellStyle name="Normal 2 13 2 2 2 19" xfId="6162" xr:uid="{F6066DB2-392C-4370-A20A-B8C89B6E5AF4}"/>
    <cellStyle name="Normal 2 13 2 2 2 2" xfId="6163" xr:uid="{E0C0F118-4C35-424F-9C6E-E82FE3BE6A5E}"/>
    <cellStyle name="Normal 2 13 2 2 2 20" xfId="6164" xr:uid="{BA9D8094-61DB-4D36-A5E2-0FD90C102A2F}"/>
    <cellStyle name="Normal 2 13 2 2 2 21" xfId="6165" xr:uid="{536DA744-DAE4-4C8F-BFA2-6CE83D11C999}"/>
    <cellStyle name="Normal 2 13 2 2 2 22" xfId="6166" xr:uid="{67A906E1-7670-4E10-95CD-3EB979FFDB8B}"/>
    <cellStyle name="Normal 2 13 2 2 2 23" xfId="6167" xr:uid="{9AC8485C-BF69-4796-953A-887D3772C307}"/>
    <cellStyle name="Normal 2 13 2 2 2 24" xfId="6168" xr:uid="{2FF43DBA-C99E-45AA-A3FD-7090CC108DF4}"/>
    <cellStyle name="Normal 2 13 2 2 2 25" xfId="6169" xr:uid="{7A6DC6E2-1F78-4EFC-9E11-DF6E02C8A5EE}"/>
    <cellStyle name="Normal 2 13 2 2 2 26" xfId="6170" xr:uid="{5980EB2D-1DDE-4FCF-8FA7-9ADB6C81A804}"/>
    <cellStyle name="Normal 2 13 2 2 2 27" xfId="6171" xr:uid="{5809E8E7-93B1-4F49-BB80-BB413987E16F}"/>
    <cellStyle name="Normal 2 13 2 2 2 28" xfId="6172" xr:uid="{6AB6E5EA-E6DB-4A85-8FF1-D225FE187301}"/>
    <cellStyle name="Normal 2 13 2 2 2 29" xfId="6173" xr:uid="{5490D757-A05C-4ED7-A878-FFB1802F77FB}"/>
    <cellStyle name="Normal 2 13 2 2 2 3" xfId="6174" xr:uid="{22E86DCA-0F4E-4F54-8037-DB68A71ACADD}"/>
    <cellStyle name="Normal 2 13 2 2 2 30" xfId="6175" xr:uid="{008732E7-939D-464E-BFD1-6898D286F2E3}"/>
    <cellStyle name="Normal 2 13 2 2 2 31" xfId="6176" xr:uid="{35A11514-F5AB-4A7A-B01D-175871EF2DC5}"/>
    <cellStyle name="Normal 2 13 2 2 2 32" xfId="6177" xr:uid="{05B16253-389A-4208-8AAD-5243BB8CC3B9}"/>
    <cellStyle name="Normal 2 13 2 2 2 33" xfId="6178" xr:uid="{A1CA66DA-37D7-4153-8D00-3234C5D65D5C}"/>
    <cellStyle name="Normal 2 13 2 2 2 34" xfId="6179" xr:uid="{235BD197-FBF8-49C0-849A-92BB0BB71C70}"/>
    <cellStyle name="Normal 2 13 2 2 2 35" xfId="6180" xr:uid="{9D26A82E-79D3-4974-A62E-EA904B807BFA}"/>
    <cellStyle name="Normal 2 13 2 2 2 36" xfId="6181" xr:uid="{8D6B7E64-2EEE-45B5-B86E-F485D0318CF7}"/>
    <cellStyle name="Normal 2 13 2 2 2 37" xfId="6182" xr:uid="{9F8B9A70-5D80-4845-B752-3930F5218A7A}"/>
    <cellStyle name="Normal 2 13 2 2 2 38" xfId="6183" xr:uid="{9CDB01F8-877B-4074-B10B-11703D3F4EC8}"/>
    <cellStyle name="Normal 2 13 2 2 2 4" xfId="6184" xr:uid="{B21E3A35-C51D-46BE-92C0-AD214AE214A5}"/>
    <cellStyle name="Normal 2 13 2 2 2 5" xfId="6185" xr:uid="{58908C58-C2FB-4765-89AE-0E5584BF695B}"/>
    <cellStyle name="Normal 2 13 2 2 2 6" xfId="6186" xr:uid="{27E59C7B-FC36-4B2B-9C83-1DA1882FD40B}"/>
    <cellStyle name="Normal 2 13 2 2 2 7" xfId="6187" xr:uid="{62ACE045-263A-4FAE-9714-8A777F4DE99A}"/>
    <cellStyle name="Normal 2 13 2 2 2 8" xfId="6188" xr:uid="{86BFF012-4BE3-4928-B560-E2C2FA4E95FC}"/>
    <cellStyle name="Normal 2 13 2 2 2 9" xfId="6189" xr:uid="{B0946767-50F0-4040-A044-8E6B2FBB83CA}"/>
    <cellStyle name="Normal 2 13 2 2 20" xfId="6190" xr:uid="{31322B7B-DB13-480B-BD59-8D05CCC24D1D}"/>
    <cellStyle name="Normal 2 13 2 2 21" xfId="6191" xr:uid="{0D251B52-5D76-4BA3-9DD1-0AA43613D15F}"/>
    <cellStyle name="Normal 2 13 2 2 22" xfId="6192" xr:uid="{D5D86639-D7C5-4BE2-9142-8EA3EECADED2}"/>
    <cellStyle name="Normal 2 13 2 2 23" xfId="6193" xr:uid="{19E55BDD-7BF5-4FDB-BFFB-2DE8BC25A0EE}"/>
    <cellStyle name="Normal 2 13 2 2 24" xfId="6194" xr:uid="{1F084A05-4211-4D23-890E-3F1860733FBF}"/>
    <cellStyle name="Normal 2 13 2 2 25" xfId="6195" xr:uid="{BE5798D3-F971-4B37-8F1B-3DC92ADC039F}"/>
    <cellStyle name="Normal 2 13 2 2 26" xfId="6196" xr:uid="{527E4E85-0AF0-43DB-9C93-34020092954B}"/>
    <cellStyle name="Normal 2 13 2 2 27" xfId="6197" xr:uid="{36E2FA6C-262C-40F6-B1C6-35B24040617B}"/>
    <cellStyle name="Normal 2 13 2 2 28" xfId="6198" xr:uid="{6A647A0B-62B8-43E5-934E-D5FEE9D5D9B5}"/>
    <cellStyle name="Normal 2 13 2 2 29" xfId="6199" xr:uid="{ACC63B93-9358-423C-A1E4-CB20CEE60B00}"/>
    <cellStyle name="Normal 2 13 2 2 3" xfId="6200" xr:uid="{95860D4C-E07A-4958-B1D7-A9200DA5ED34}"/>
    <cellStyle name="Normal 2 13 2 2 30" xfId="6201" xr:uid="{9CEDE083-16E4-4137-BAC5-338CD1E486F8}"/>
    <cellStyle name="Normal 2 13 2 2 31" xfId="6202" xr:uid="{5C438A33-1C60-43C3-97A7-0CAE753A5DE3}"/>
    <cellStyle name="Normal 2 13 2 2 32" xfId="6203" xr:uid="{66CF68C8-084E-4186-902A-4DCBAA7074EF}"/>
    <cellStyle name="Normal 2 13 2 2 33" xfId="6204" xr:uid="{C45D7347-6F85-4FB4-B1A0-C90E0E74CAFC}"/>
    <cellStyle name="Normal 2 13 2 2 34" xfId="6205" xr:uid="{C26BCFEC-FE87-4252-8E56-1C5DB0556951}"/>
    <cellStyle name="Normal 2 13 2 2 35" xfId="6206" xr:uid="{47EA1C53-912D-4FA1-91E9-21927BCFAE2F}"/>
    <cellStyle name="Normal 2 13 2 2 36" xfId="6207" xr:uid="{4331A4EC-CA02-442E-971D-EC8EFA56C236}"/>
    <cellStyle name="Normal 2 13 2 2 37" xfId="6208" xr:uid="{DC3C9648-9326-41A9-A6AD-0CF9415CCCF5}"/>
    <cellStyle name="Normal 2 13 2 2 38" xfId="6209" xr:uid="{79073D6E-1E78-4ED9-A49C-9A6E3AF58416}"/>
    <cellStyle name="Normal 2 13 2 2 4" xfId="6210" xr:uid="{7727102A-1E45-44BF-B9CC-694F8F682D02}"/>
    <cellStyle name="Normal 2 13 2 2 5" xfId="6211" xr:uid="{18694799-A555-4432-96F8-A26F6D2B14EF}"/>
    <cellStyle name="Normal 2 13 2 2 6" xfId="6212" xr:uid="{4CA64331-F7AE-4463-9BB6-55DC5733C18B}"/>
    <cellStyle name="Normal 2 13 2 2 7" xfId="6213" xr:uid="{E31E7856-A39B-4AC1-B491-2B04B5DC0FA6}"/>
    <cellStyle name="Normal 2 13 2 2 8" xfId="6214" xr:uid="{9255F160-6B8A-41BD-9E02-A2A60B451652}"/>
    <cellStyle name="Normal 2 13 2 2 9" xfId="6215" xr:uid="{EF2FF175-6674-4CD9-A312-22FE7F898106}"/>
    <cellStyle name="Normal 2 13 2 20" xfId="6216" xr:uid="{1F93ECA4-3AB5-4D64-ACBB-4FF6301C228C}"/>
    <cellStyle name="Normal 2 13 2 21" xfId="6217" xr:uid="{9F075D99-89D9-4584-A300-F25FEDBABDD0}"/>
    <cellStyle name="Normal 2 13 2 22" xfId="6218" xr:uid="{E8929BFC-5A53-4C01-A962-9550627C78D3}"/>
    <cellStyle name="Normal 2 13 2 23" xfId="6219" xr:uid="{ABBD9BED-6DED-4298-972D-672F868D5652}"/>
    <cellStyle name="Normal 2 13 2 24" xfId="6220" xr:uid="{8CBA53A4-06C3-4D93-9489-1ED6598210D5}"/>
    <cellStyle name="Normal 2 13 2 25" xfId="6221" xr:uid="{1CC92D8C-4874-4D7C-8DF7-1A3C506C4D27}"/>
    <cellStyle name="Normal 2 13 2 26" xfId="6222" xr:uid="{DB189DCE-32C6-4550-84D9-4493BD18972F}"/>
    <cellStyle name="Normal 2 13 2 27" xfId="6223" xr:uid="{197FCACD-9AE7-4871-B2AE-4A44D2A4CC25}"/>
    <cellStyle name="Normal 2 13 2 28" xfId="6224" xr:uid="{ECBC8122-81B4-42E4-9419-D50CD39E181B}"/>
    <cellStyle name="Normal 2 13 2 29" xfId="6225" xr:uid="{3717A24D-F6A1-4417-BF2F-BBAE76F8B8E3}"/>
    <cellStyle name="Normal 2 13 2 3" xfId="6226" xr:uid="{CBC453BB-802D-4EF0-B647-07228DE59CDB}"/>
    <cellStyle name="Normal 2 13 2 30" xfId="6227" xr:uid="{B47FA30D-0D4C-4CC6-9CEC-1D3399E221DF}"/>
    <cellStyle name="Normal 2 13 2 31" xfId="6228" xr:uid="{D3E33D6A-77CB-4577-8529-26E4325AAE0A}"/>
    <cellStyle name="Normal 2 13 2 32" xfId="6229" xr:uid="{07925B65-AD10-49F9-B169-1A92B4C728BF}"/>
    <cellStyle name="Normal 2 13 2 33" xfId="6230" xr:uid="{358C6A33-56E3-421D-88DF-E273AFECAF55}"/>
    <cellStyle name="Normal 2 13 2 34" xfId="6231" xr:uid="{440B8C9F-4617-43EA-9D71-577B9B0C7E04}"/>
    <cellStyle name="Normal 2 13 2 35" xfId="6232" xr:uid="{F7687B19-B4C2-4B20-BB06-0EA730F44294}"/>
    <cellStyle name="Normal 2 13 2 36" xfId="6233" xr:uid="{DC131109-7BE3-46E6-9A06-80FBF4F066BB}"/>
    <cellStyle name="Normal 2 13 2 37" xfId="6234" xr:uid="{D1301F75-8FC4-4389-B44B-EEDA24903C60}"/>
    <cellStyle name="Normal 2 13 2 38" xfId="6235" xr:uid="{23203F4F-42D9-4C7D-9068-FCDAA40B1B52}"/>
    <cellStyle name="Normal 2 13 2 39" xfId="6236" xr:uid="{0DE47D4D-D4C2-4653-8D28-24C7A14F37C9}"/>
    <cellStyle name="Normal 2 13 2 4" xfId="6237" xr:uid="{A68FB648-8DD9-4AF9-8112-CEC5F3FF4B08}"/>
    <cellStyle name="Normal 2 13 2 40" xfId="6238" xr:uid="{4A014B0B-97CF-4103-8DCC-9802FC5626E7}"/>
    <cellStyle name="Normal 2 13 2 5" xfId="6239" xr:uid="{4A26FE7B-381D-49D7-A784-E2D444320412}"/>
    <cellStyle name="Normal 2 13 2 6" xfId="6240" xr:uid="{4E201C99-782E-4459-A713-7959F046BD45}"/>
    <cellStyle name="Normal 2 13 2 7" xfId="6241" xr:uid="{F7683ED3-64C5-45E7-8CCF-2CF314DAAB07}"/>
    <cellStyle name="Normal 2 13 2 8" xfId="6242" xr:uid="{DFD02D43-7D50-453C-98EF-916B623AB440}"/>
    <cellStyle name="Normal 2 13 2 9" xfId="6243" xr:uid="{5611359D-649C-41E0-9088-0A7767D22F24}"/>
    <cellStyle name="Normal 2 13 20" xfId="6244" xr:uid="{C67690EC-D27C-45B1-9F9D-28410FEB61EA}"/>
    <cellStyle name="Normal 2 13 21" xfId="6245" xr:uid="{50A99AAC-6EC2-41EE-B984-ADBD04511240}"/>
    <cellStyle name="Normal 2 13 22" xfId="6246" xr:uid="{96BC521C-3DB7-430F-AC26-09E65D961AE1}"/>
    <cellStyle name="Normal 2 13 23" xfId="6247" xr:uid="{3EE2032B-44F2-4B80-B05F-00DD147AC58A}"/>
    <cellStyle name="Normal 2 13 24" xfId="6248" xr:uid="{5CE9CF92-44BE-4A39-9703-7A765D392C6A}"/>
    <cellStyle name="Normal 2 13 25" xfId="6249" xr:uid="{BEEA94A7-331A-4E15-A769-8039EFC047C4}"/>
    <cellStyle name="Normal 2 13 26" xfId="6250" xr:uid="{2CF6FB34-ED25-47BF-B774-66A0FEDED8B8}"/>
    <cellStyle name="Normal 2 13 27" xfId="6251" xr:uid="{1D953C36-7B26-4030-B144-20468667C4A8}"/>
    <cellStyle name="Normal 2 13 28" xfId="6252" xr:uid="{FB6F4C26-59BA-46A6-A5F0-81EBD224BE33}"/>
    <cellStyle name="Normal 2 13 29" xfId="6253" xr:uid="{2B3AF98F-737E-4A53-994E-444AE406CC77}"/>
    <cellStyle name="Normal 2 13 3" xfId="6254" xr:uid="{5461CCCF-C9C5-4121-8604-6EB7EE2B8524}"/>
    <cellStyle name="Normal 2 13 3 10" xfId="6255" xr:uid="{50BD70FC-39C8-4701-8A88-F57614EEDCA4}"/>
    <cellStyle name="Normal 2 13 3 11" xfId="6256" xr:uid="{A4D1736B-48B7-47C9-AC45-19BFB93500F7}"/>
    <cellStyle name="Normal 2 13 3 12" xfId="6257" xr:uid="{33C52432-C4D5-47B0-A4A5-EC69DA67A3DC}"/>
    <cellStyle name="Normal 2 13 3 13" xfId="6258" xr:uid="{D075B15D-0D68-4F7D-884B-770387CAA7E8}"/>
    <cellStyle name="Normal 2 13 3 14" xfId="6259" xr:uid="{F49ABFD5-7703-470E-A615-CD361CFFE4E6}"/>
    <cellStyle name="Normal 2 13 3 15" xfId="6260" xr:uid="{8012FF75-F2FE-4114-A07D-F22DEA1F5801}"/>
    <cellStyle name="Normal 2 13 3 16" xfId="6261" xr:uid="{BCCA7E47-8ECD-466A-AC5D-1C8F0E3CCBBC}"/>
    <cellStyle name="Normal 2 13 3 17" xfId="6262" xr:uid="{FD2B7524-04BB-44CD-A107-17D988FB9CD3}"/>
    <cellStyle name="Normal 2 13 3 18" xfId="6263" xr:uid="{04437C15-82A2-4D50-9202-5673A787A519}"/>
    <cellStyle name="Normal 2 13 3 19" xfId="6264" xr:uid="{A18C2659-334A-4103-BC7C-48530362A2EF}"/>
    <cellStyle name="Normal 2 13 3 2" xfId="6265" xr:uid="{44B1C9D8-FE2E-4C4B-96DF-8DF48820442F}"/>
    <cellStyle name="Normal 2 13 3 2 10" xfId="6266" xr:uid="{7A934C3A-99D9-45B6-A23B-445509F5FF1A}"/>
    <cellStyle name="Normal 2 13 3 2 11" xfId="6267" xr:uid="{56BAB061-BDF2-4F7A-AD85-17152B84E9E0}"/>
    <cellStyle name="Normal 2 13 3 2 12" xfId="6268" xr:uid="{6DCBDDE6-F83D-4245-8009-C093D0998A1D}"/>
    <cellStyle name="Normal 2 13 3 2 13" xfId="6269" xr:uid="{060ED0E4-98AF-4081-AEAF-01B1B84C038F}"/>
    <cellStyle name="Normal 2 13 3 2 14" xfId="6270" xr:uid="{41C77361-BC6A-41F7-B7FF-9BB2A379E8A9}"/>
    <cellStyle name="Normal 2 13 3 2 15" xfId="6271" xr:uid="{C97879A0-4811-4DDC-B929-8E32C213DDB8}"/>
    <cellStyle name="Normal 2 13 3 2 16" xfId="6272" xr:uid="{1C266D98-E585-433E-BA01-230E857466BB}"/>
    <cellStyle name="Normal 2 13 3 2 17" xfId="6273" xr:uid="{B155BCE2-923A-4D42-ADFC-8C5B2A52BB1A}"/>
    <cellStyle name="Normal 2 13 3 2 18" xfId="6274" xr:uid="{6886B7C7-C4C5-4CD0-B314-F0220629A3F7}"/>
    <cellStyle name="Normal 2 13 3 2 19" xfId="6275" xr:uid="{9C74BB4A-008F-42F2-93BE-E18C7506C24D}"/>
    <cellStyle name="Normal 2 13 3 2 2" xfId="6276" xr:uid="{AD0A8C3C-41FD-48D9-BBB4-1A1E0C37169A}"/>
    <cellStyle name="Normal 2 13 3 2 20" xfId="6277" xr:uid="{8B6E1DB0-0F84-43FE-8575-8D29FD9DFE9C}"/>
    <cellStyle name="Normal 2 13 3 2 21" xfId="6278" xr:uid="{5B19CCF0-B7FC-4B3E-BC72-825193592113}"/>
    <cellStyle name="Normal 2 13 3 2 22" xfId="6279" xr:uid="{8157227F-4F32-492D-9CC0-F62897FCBED1}"/>
    <cellStyle name="Normal 2 13 3 2 23" xfId="6280" xr:uid="{46520CD7-053F-424C-8AD6-2C30E0C36EB0}"/>
    <cellStyle name="Normal 2 13 3 2 24" xfId="6281" xr:uid="{32918105-9D26-478E-B84F-37323CF2BF66}"/>
    <cellStyle name="Normal 2 13 3 2 25" xfId="6282" xr:uid="{B751F126-7B32-4D99-A2E1-11EBD8DB290A}"/>
    <cellStyle name="Normal 2 13 3 2 26" xfId="6283" xr:uid="{A8C621DF-444A-4208-AEEF-C9A5A8E7ECEB}"/>
    <cellStyle name="Normal 2 13 3 2 27" xfId="6284" xr:uid="{D159B182-74D6-480D-837F-903C24660638}"/>
    <cellStyle name="Normal 2 13 3 2 28" xfId="6285" xr:uid="{36414049-ED99-4CB8-A149-DA16F8BAAA68}"/>
    <cellStyle name="Normal 2 13 3 2 29" xfId="6286" xr:uid="{15C7EC52-3DBF-4AD8-89F7-9379334DCDFC}"/>
    <cellStyle name="Normal 2 13 3 2 3" xfId="6287" xr:uid="{62702EE2-4F15-465D-BBFC-D2C53B6BC5DC}"/>
    <cellStyle name="Normal 2 13 3 2 30" xfId="6288" xr:uid="{55FCAF83-5387-4D17-8294-12319386C26D}"/>
    <cellStyle name="Normal 2 13 3 2 31" xfId="6289" xr:uid="{90041BE2-6EAE-4E06-985B-D47F861ED428}"/>
    <cellStyle name="Normal 2 13 3 2 32" xfId="6290" xr:uid="{D85AD21B-EC77-4C08-B304-54D5BA8D67C5}"/>
    <cellStyle name="Normal 2 13 3 2 33" xfId="6291" xr:uid="{D198D526-5DF4-4EC8-80CF-1A7C7559F568}"/>
    <cellStyle name="Normal 2 13 3 2 34" xfId="6292" xr:uid="{466FAB5F-DDC9-4004-9F31-CBDFACA58D94}"/>
    <cellStyle name="Normal 2 13 3 2 35" xfId="6293" xr:uid="{6B0A0363-F7C9-460C-8E5B-DD5E91F142EE}"/>
    <cellStyle name="Normal 2 13 3 2 36" xfId="6294" xr:uid="{FE87E958-2D4D-44EF-9AA1-94C89612875A}"/>
    <cellStyle name="Normal 2 13 3 2 37" xfId="6295" xr:uid="{6B104109-8557-440C-A01F-448E4AD290B4}"/>
    <cellStyle name="Normal 2 13 3 2 38" xfId="6296" xr:uid="{20EA8F0E-7859-4732-868E-66544C35DD40}"/>
    <cellStyle name="Normal 2 13 3 2 4" xfId="6297" xr:uid="{11C4688C-4538-4983-A4F5-BA63F4E47EE6}"/>
    <cellStyle name="Normal 2 13 3 2 5" xfId="6298" xr:uid="{41A84554-404A-4AE4-86F9-E20D43B9C792}"/>
    <cellStyle name="Normal 2 13 3 2 6" xfId="6299" xr:uid="{5B2EFE5F-ACED-4002-A622-5B0F449E829E}"/>
    <cellStyle name="Normal 2 13 3 2 7" xfId="6300" xr:uid="{90E4E9AF-8332-4E28-A88B-0878F9AF8931}"/>
    <cellStyle name="Normal 2 13 3 2 8" xfId="6301" xr:uid="{D685C844-2474-4961-BA70-505029C4B5CB}"/>
    <cellStyle name="Normal 2 13 3 2 9" xfId="6302" xr:uid="{A8929AF0-D88A-4BE9-ABD2-B031CB4D14B8}"/>
    <cellStyle name="Normal 2 13 3 20" xfId="6303" xr:uid="{CEC6E775-32F1-492B-864A-04EF676986E7}"/>
    <cellStyle name="Normal 2 13 3 21" xfId="6304" xr:uid="{B035F528-9C30-4C5E-83DB-85B8412F8D01}"/>
    <cellStyle name="Normal 2 13 3 22" xfId="6305" xr:uid="{83EC9449-9138-4F8B-91C3-3B00CC16333B}"/>
    <cellStyle name="Normal 2 13 3 23" xfId="6306" xr:uid="{8B8939DF-2E24-4BEB-8F3D-9E410AA0FF43}"/>
    <cellStyle name="Normal 2 13 3 24" xfId="6307" xr:uid="{4261AEE8-64C6-41D9-8A50-B097593335A4}"/>
    <cellStyle name="Normal 2 13 3 25" xfId="6308" xr:uid="{80F4675E-6ADA-4804-AAFE-A58CCD83B0AB}"/>
    <cellStyle name="Normal 2 13 3 26" xfId="6309" xr:uid="{042C12AE-8C57-48F8-B195-C69D6F137A6F}"/>
    <cellStyle name="Normal 2 13 3 27" xfId="6310" xr:uid="{907D7957-0183-4B1F-8769-1E69EF5397D5}"/>
    <cellStyle name="Normal 2 13 3 28" xfId="6311" xr:uid="{5AEA7086-C94B-4B4D-9AE2-24D7D35EEC89}"/>
    <cellStyle name="Normal 2 13 3 29" xfId="6312" xr:uid="{E5492400-AA9B-47AC-8B10-06C836F82276}"/>
    <cellStyle name="Normal 2 13 3 3" xfId="6313" xr:uid="{F7E64E96-3CA5-42F7-BBCD-6EA6A325A7FC}"/>
    <cellStyle name="Normal 2 13 3 30" xfId="6314" xr:uid="{A76473AE-9519-4369-8983-6B3752826E9C}"/>
    <cellStyle name="Normal 2 13 3 31" xfId="6315" xr:uid="{ADD32228-8C10-444E-B81A-220D71A9293F}"/>
    <cellStyle name="Normal 2 13 3 32" xfId="6316" xr:uid="{93E409D5-2C5C-4C87-A596-0FC7CAF09EC3}"/>
    <cellStyle name="Normal 2 13 3 33" xfId="6317" xr:uid="{805B3DB0-79FE-427A-A4F3-4CCC573B43AF}"/>
    <cellStyle name="Normal 2 13 3 34" xfId="6318" xr:uid="{6744E488-5E90-4EAD-A182-FAB6CDE94B02}"/>
    <cellStyle name="Normal 2 13 3 35" xfId="6319" xr:uid="{DBEF26E6-F87C-43DF-B11C-373E7EE64610}"/>
    <cellStyle name="Normal 2 13 3 36" xfId="6320" xr:uid="{3C2A7B22-93FA-4571-93AF-C851870D7B78}"/>
    <cellStyle name="Normal 2 13 3 37" xfId="6321" xr:uid="{0D0FFB61-600B-4046-BC05-8B789E2E2FEA}"/>
    <cellStyle name="Normal 2 13 3 38" xfId="6322" xr:uid="{0F68370E-0534-46BF-AC1B-CB27E9C60210}"/>
    <cellStyle name="Normal 2 13 3 4" xfId="6323" xr:uid="{1C778D00-03A4-42F2-9E6A-CA9EE1A85F90}"/>
    <cellStyle name="Normal 2 13 3 5" xfId="6324" xr:uid="{4E460DE6-DBE8-4DCB-9FD7-64271C6DC8B0}"/>
    <cellStyle name="Normal 2 13 3 6" xfId="6325" xr:uid="{B02152C5-5123-4085-9D2C-E67D25CBF519}"/>
    <cellStyle name="Normal 2 13 3 7" xfId="6326" xr:uid="{6F97CB9B-4E1F-40C9-B8B2-C78647958603}"/>
    <cellStyle name="Normal 2 13 3 8" xfId="6327" xr:uid="{96594E3D-5231-4394-8A83-5346DC874DDB}"/>
    <cellStyle name="Normal 2 13 3 9" xfId="6328" xr:uid="{7EBA0461-5A3A-4D2F-AE26-E9523650BBDD}"/>
    <cellStyle name="Normal 2 13 30" xfId="6329" xr:uid="{07E06168-74AA-49D0-B207-E55DD7667264}"/>
    <cellStyle name="Normal 2 13 31" xfId="6330" xr:uid="{DA5E8908-9DC4-4C6B-9030-78AF2983DED0}"/>
    <cellStyle name="Normal 2 13 32" xfId="6331" xr:uid="{A248CC64-AD0D-4DCB-BB53-FA905297BB63}"/>
    <cellStyle name="Normal 2 13 33" xfId="6332" xr:uid="{109F88A7-B28C-4FC0-A1C0-D5DBE9A51BD7}"/>
    <cellStyle name="Normal 2 13 34" xfId="6333" xr:uid="{346ECFED-90CA-4234-AA95-A1EB8EE15610}"/>
    <cellStyle name="Normal 2 13 35" xfId="6334" xr:uid="{C637C9F8-20C2-4915-9478-2A45A9D25513}"/>
    <cellStyle name="Normal 2 13 36" xfId="6335" xr:uid="{06E7F2CF-1A3C-40B0-ABF7-05139D20F9DD}"/>
    <cellStyle name="Normal 2 13 37" xfId="6336" xr:uid="{5DC1A875-DBE0-485D-BF60-AAD1537B1E31}"/>
    <cellStyle name="Normal 2 13 38" xfId="6337" xr:uid="{CDBA6D5F-CB22-4B6E-9ED7-81E578B88564}"/>
    <cellStyle name="Normal 2 13 39" xfId="6338" xr:uid="{65820442-BD42-4F94-B63F-F85C63D46F6B}"/>
    <cellStyle name="Normal 2 13 4" xfId="6339" xr:uid="{D7B58819-B572-4DAC-9929-D2FEECF648DA}"/>
    <cellStyle name="Normal 2 13 40" xfId="6340" xr:uid="{2CFCC7C0-0D15-41CE-A8E3-AAC388CA4587}"/>
    <cellStyle name="Normal 2 13 5" xfId="6341" xr:uid="{1321B159-7A7B-495A-9E08-87B657BE10E9}"/>
    <cellStyle name="Normal 2 13 6" xfId="6342" xr:uid="{E8B2827D-C236-4986-9086-EE45843AF73C}"/>
    <cellStyle name="Normal 2 13 7" xfId="6343" xr:uid="{40EC62FA-A0CA-4DE9-A7E0-BB455BF93757}"/>
    <cellStyle name="Normal 2 13 8" xfId="6344" xr:uid="{788C7532-678B-4A4C-8947-784208EEB46C}"/>
    <cellStyle name="Normal 2 13 9" xfId="6345" xr:uid="{00BA2877-034E-4852-8F85-97C0D645CD9B}"/>
    <cellStyle name="Normal 2 14" xfId="6346" xr:uid="{77DC0439-4FED-404C-BCBE-E964D1A4095D}"/>
    <cellStyle name="Normal 2 14 10" xfId="6347" xr:uid="{2A6F716D-2508-4148-8164-E2440784E2E1}"/>
    <cellStyle name="Normal 2 14 11" xfId="6348" xr:uid="{EAA9B7A7-A8A0-45D1-B6DF-090C820B5EA4}"/>
    <cellStyle name="Normal 2 14 12" xfId="6349" xr:uid="{8B3FF07F-5F43-4567-A6D7-289BC70E4C3D}"/>
    <cellStyle name="Normal 2 14 13" xfId="6350" xr:uid="{B37524B7-3487-4199-8D5C-33EF20520297}"/>
    <cellStyle name="Normal 2 14 14" xfId="6351" xr:uid="{7E76FC09-4C21-4348-B431-BD6D5C6F89F2}"/>
    <cellStyle name="Normal 2 14 15" xfId="6352" xr:uid="{0CC540E4-4DC3-404D-8D16-917812882DFC}"/>
    <cellStyle name="Normal 2 14 16" xfId="6353" xr:uid="{CED42CB8-BA8B-4DED-8DA3-58AECA04C91D}"/>
    <cellStyle name="Normal 2 14 17" xfId="6354" xr:uid="{13147F1E-4CB4-4D8C-96DB-D9D3753C2B00}"/>
    <cellStyle name="Normal 2 14 18" xfId="6355" xr:uid="{7C2910CC-912F-4DB7-9786-8A3018583ABD}"/>
    <cellStyle name="Normal 2 14 19" xfId="6356" xr:uid="{FA0554D9-621D-4609-BCAB-46FE571AC28D}"/>
    <cellStyle name="Normal 2 14 2" xfId="6357" xr:uid="{62561F8F-2B10-4F08-B65C-78A2AE9D1C76}"/>
    <cellStyle name="Normal 2 14 2 10" xfId="6358" xr:uid="{0DE2C01C-82BF-443C-854A-606AA07C77CB}"/>
    <cellStyle name="Normal 2 14 2 11" xfId="6359" xr:uid="{937BADA4-5CE3-478C-941C-DBD2BEC74815}"/>
    <cellStyle name="Normal 2 14 2 12" xfId="6360" xr:uid="{B3C2FC9A-C088-45C0-8C52-6AAE5DDF5A0D}"/>
    <cellStyle name="Normal 2 14 2 13" xfId="6361" xr:uid="{93CB807D-2A12-45CD-868A-AECC78A29315}"/>
    <cellStyle name="Normal 2 14 2 14" xfId="6362" xr:uid="{BFC2B046-1B74-4747-B8F1-633F5E5B9C46}"/>
    <cellStyle name="Normal 2 14 2 15" xfId="6363" xr:uid="{D1CAEFAC-CB68-48FD-AE54-CBB3C198F415}"/>
    <cellStyle name="Normal 2 14 2 16" xfId="6364" xr:uid="{E24626AA-78DA-4CAA-8091-02E56566E95D}"/>
    <cellStyle name="Normal 2 14 2 17" xfId="6365" xr:uid="{769360DC-BD64-4CB8-B858-FC5492A3C80C}"/>
    <cellStyle name="Normal 2 14 2 18" xfId="6366" xr:uid="{BAE9E312-3A4D-468F-ADCB-8E4EC18EAB9B}"/>
    <cellStyle name="Normal 2 14 2 19" xfId="6367" xr:uid="{5603F8EF-14AC-47F6-B05D-4A151F23F94B}"/>
    <cellStyle name="Normal 2 14 2 2" xfId="6368" xr:uid="{E2D98DFC-5AA4-435F-8B24-2AB784E1983E}"/>
    <cellStyle name="Normal 2 14 2 2 10" xfId="6369" xr:uid="{AD8DD468-AB6E-44BD-A141-0CF2A222BE60}"/>
    <cellStyle name="Normal 2 14 2 2 11" xfId="6370" xr:uid="{2726D158-4D38-443E-88EA-26A6585E8772}"/>
    <cellStyle name="Normal 2 14 2 2 12" xfId="6371" xr:uid="{BC3E85EE-9CB9-4769-90E7-527D58F1BD90}"/>
    <cellStyle name="Normal 2 14 2 2 13" xfId="6372" xr:uid="{5EC63165-72B6-491F-8F7B-E7667D83DB0E}"/>
    <cellStyle name="Normal 2 14 2 2 14" xfId="6373" xr:uid="{1A6161F7-10F6-40E7-98C7-61F02F5FB5CA}"/>
    <cellStyle name="Normal 2 14 2 2 15" xfId="6374" xr:uid="{63D799DD-A375-4D05-8323-7B5FD3235318}"/>
    <cellStyle name="Normal 2 14 2 2 16" xfId="6375" xr:uid="{F2C46E2A-A339-4FFE-81FC-D8C7AE297541}"/>
    <cellStyle name="Normal 2 14 2 2 17" xfId="6376" xr:uid="{0CDA15C8-B5B7-4BD2-A792-2C3E9DE2F41C}"/>
    <cellStyle name="Normal 2 14 2 2 18" xfId="6377" xr:uid="{305F4131-E88F-41C9-80D5-E224E79E049C}"/>
    <cellStyle name="Normal 2 14 2 2 19" xfId="6378" xr:uid="{268020B5-0521-493C-8869-153FE7365758}"/>
    <cellStyle name="Normal 2 14 2 2 2" xfId="6379" xr:uid="{49E9162E-63AA-4518-9CF5-46BB9811F18B}"/>
    <cellStyle name="Normal 2 14 2 2 2 10" xfId="6380" xr:uid="{DDEDF864-3165-4541-8601-BAAE354FC9B6}"/>
    <cellStyle name="Normal 2 14 2 2 2 11" xfId="6381" xr:uid="{B8D7D20F-8584-4EBE-A0A7-10572BDEFA50}"/>
    <cellStyle name="Normal 2 14 2 2 2 12" xfId="6382" xr:uid="{E508009F-F1E8-407F-9006-7F6177B142C0}"/>
    <cellStyle name="Normal 2 14 2 2 2 13" xfId="6383" xr:uid="{A0DA63FC-D2CD-44AF-88CC-E5B8E753757E}"/>
    <cellStyle name="Normal 2 14 2 2 2 14" xfId="6384" xr:uid="{4A9EE421-E059-4662-B8F1-D680E2E6AD21}"/>
    <cellStyle name="Normal 2 14 2 2 2 15" xfId="6385" xr:uid="{DF42EF47-A350-4437-968C-5840DCCA7B6B}"/>
    <cellStyle name="Normal 2 14 2 2 2 16" xfId="6386" xr:uid="{5E137DE3-C603-4E6D-AB9F-8210F7A75DD9}"/>
    <cellStyle name="Normal 2 14 2 2 2 17" xfId="6387" xr:uid="{8FE614A4-C175-4BEC-A956-4D687C25DFF7}"/>
    <cellStyle name="Normal 2 14 2 2 2 18" xfId="6388" xr:uid="{6B310E05-EC17-4D67-94B1-188A39B8B01F}"/>
    <cellStyle name="Normal 2 14 2 2 2 19" xfId="6389" xr:uid="{AF80A7E1-8251-4F0A-AD45-C7C3970E8D33}"/>
    <cellStyle name="Normal 2 14 2 2 2 2" xfId="6390" xr:uid="{320A79E7-7A84-4B8C-8F94-F4E80AF27FCE}"/>
    <cellStyle name="Normal 2 14 2 2 2 20" xfId="6391" xr:uid="{FFADE598-4EF5-4C8C-908E-AB1AE6852592}"/>
    <cellStyle name="Normal 2 14 2 2 2 21" xfId="6392" xr:uid="{35DF9DFD-843E-4B33-BDF9-260F589E3C97}"/>
    <cellStyle name="Normal 2 14 2 2 2 22" xfId="6393" xr:uid="{CA00D47A-2A58-48E5-97C7-E14D1E0C8EB7}"/>
    <cellStyle name="Normal 2 14 2 2 2 23" xfId="6394" xr:uid="{305142DB-A6D3-4895-AB15-D9B49AD21B35}"/>
    <cellStyle name="Normal 2 14 2 2 2 24" xfId="6395" xr:uid="{171E4017-3A56-41A5-AF66-414E874E3EC3}"/>
    <cellStyle name="Normal 2 14 2 2 2 25" xfId="6396" xr:uid="{49C40575-A4F5-4D34-B5FB-2439637D88AD}"/>
    <cellStyle name="Normal 2 14 2 2 2 26" xfId="6397" xr:uid="{15DD8E1A-154C-4EEE-A27C-49EB67FEE889}"/>
    <cellStyle name="Normal 2 14 2 2 2 27" xfId="6398" xr:uid="{F0A1B28B-2F9A-4962-9FBA-2832E8563CB0}"/>
    <cellStyle name="Normal 2 14 2 2 2 28" xfId="6399" xr:uid="{493A6745-82F9-4B7C-8445-AF9CC7F1B62A}"/>
    <cellStyle name="Normal 2 14 2 2 2 29" xfId="6400" xr:uid="{111952D2-12B2-48F8-92AD-059E14B9303C}"/>
    <cellStyle name="Normal 2 14 2 2 2 3" xfId="6401" xr:uid="{28B6AC3D-2BF3-4358-BBA4-F6DB49E71016}"/>
    <cellStyle name="Normal 2 14 2 2 2 30" xfId="6402" xr:uid="{B562553A-10A1-433D-AB03-BD2D9D683EC1}"/>
    <cellStyle name="Normal 2 14 2 2 2 31" xfId="6403" xr:uid="{85C7FDF7-1B44-4AFB-9178-ADBEA5AC3FB7}"/>
    <cellStyle name="Normal 2 14 2 2 2 32" xfId="6404" xr:uid="{9FE937B5-A1FA-4A1D-A99B-AF318D73104C}"/>
    <cellStyle name="Normal 2 14 2 2 2 33" xfId="6405" xr:uid="{75AF89F9-56A3-4568-8CCE-6A56A9FBE99C}"/>
    <cellStyle name="Normal 2 14 2 2 2 34" xfId="6406" xr:uid="{BE00DC5C-D813-4C90-995B-EBA54D02CDA6}"/>
    <cellStyle name="Normal 2 14 2 2 2 35" xfId="6407" xr:uid="{7A47E0D1-CA88-478D-B0C4-FE8C8F9D71E3}"/>
    <cellStyle name="Normal 2 14 2 2 2 36" xfId="6408" xr:uid="{67E13680-8081-4EE6-891C-B9887F9FD31F}"/>
    <cellStyle name="Normal 2 14 2 2 2 37" xfId="6409" xr:uid="{969002A3-925F-4F12-A2C0-D251E186FA4E}"/>
    <cellStyle name="Normal 2 14 2 2 2 38" xfId="6410" xr:uid="{518027D8-8F18-41F9-94A4-D801A637510F}"/>
    <cellStyle name="Normal 2 14 2 2 2 4" xfId="6411" xr:uid="{9FCA219A-1B98-48D3-873B-E74F5EEEC2A5}"/>
    <cellStyle name="Normal 2 14 2 2 2 5" xfId="6412" xr:uid="{184F4480-2804-4B90-A470-78869C1A6112}"/>
    <cellStyle name="Normal 2 14 2 2 2 6" xfId="6413" xr:uid="{25F0B056-C0DF-4974-A86A-5B526F889507}"/>
    <cellStyle name="Normal 2 14 2 2 2 7" xfId="6414" xr:uid="{71B9DAA9-74CF-43DD-9F18-4ECA908AD25E}"/>
    <cellStyle name="Normal 2 14 2 2 2 8" xfId="6415" xr:uid="{324EF8CD-298D-4769-AF9D-3404631EEC35}"/>
    <cellStyle name="Normal 2 14 2 2 2 9" xfId="6416" xr:uid="{89F944C6-584F-4839-8BB9-DB60BCA8BBC3}"/>
    <cellStyle name="Normal 2 14 2 2 20" xfId="6417" xr:uid="{E8E32393-F9E7-4E36-95FE-63D7B8725765}"/>
    <cellStyle name="Normal 2 14 2 2 21" xfId="6418" xr:uid="{C12BD658-D65F-4780-8A43-A41E51634ED7}"/>
    <cellStyle name="Normal 2 14 2 2 22" xfId="6419" xr:uid="{D9E554EE-90A7-4A3A-B680-D88C06F34308}"/>
    <cellStyle name="Normal 2 14 2 2 23" xfId="6420" xr:uid="{5B11F47F-677B-4870-8FAE-C2A03908EFDF}"/>
    <cellStyle name="Normal 2 14 2 2 24" xfId="6421" xr:uid="{C49C313B-A4D5-4ED3-B33E-D7649CA3BB56}"/>
    <cellStyle name="Normal 2 14 2 2 25" xfId="6422" xr:uid="{02C2F3AC-4CBC-44C7-BEA1-E68150C91CF3}"/>
    <cellStyle name="Normal 2 14 2 2 26" xfId="6423" xr:uid="{70826A83-9BD7-4FC9-841D-8B8F1AD762E6}"/>
    <cellStyle name="Normal 2 14 2 2 27" xfId="6424" xr:uid="{588C6DD7-75D4-4B53-BFCA-0D83DFB61E6C}"/>
    <cellStyle name="Normal 2 14 2 2 28" xfId="6425" xr:uid="{CF392DCC-0DEC-430F-A3E7-0C1A2BA667D2}"/>
    <cellStyle name="Normal 2 14 2 2 29" xfId="6426" xr:uid="{B0291FBD-54ED-4477-A994-B4914D4B8B04}"/>
    <cellStyle name="Normal 2 14 2 2 3" xfId="6427" xr:uid="{5E8D2651-B456-42C6-8B02-B5986EE8D4E2}"/>
    <cellStyle name="Normal 2 14 2 2 30" xfId="6428" xr:uid="{984E92B8-E8FD-4D5D-B06B-0E72AB042D0C}"/>
    <cellStyle name="Normal 2 14 2 2 31" xfId="6429" xr:uid="{EE590FC7-96C4-4116-8253-B3FA8C0061B4}"/>
    <cellStyle name="Normal 2 14 2 2 32" xfId="6430" xr:uid="{7E0D8FCE-731A-4B72-9ABD-BDAEADCEF323}"/>
    <cellStyle name="Normal 2 14 2 2 33" xfId="6431" xr:uid="{B782770B-F6AE-41DC-B897-6945E7346349}"/>
    <cellStyle name="Normal 2 14 2 2 34" xfId="6432" xr:uid="{D2388CC8-4EBA-4C5B-8E4F-DCD4655BFE9D}"/>
    <cellStyle name="Normal 2 14 2 2 35" xfId="6433" xr:uid="{7DD165A1-DE48-4B45-AA68-8E3DA1DAF23F}"/>
    <cellStyle name="Normal 2 14 2 2 36" xfId="6434" xr:uid="{B21BD201-B197-44C6-A0A0-E018799AD33D}"/>
    <cellStyle name="Normal 2 14 2 2 37" xfId="6435" xr:uid="{2B7549F0-E0B2-4151-9909-F18D61291ECD}"/>
    <cellStyle name="Normal 2 14 2 2 38" xfId="6436" xr:uid="{797535F3-6A16-464C-84C9-24A9CF43E570}"/>
    <cellStyle name="Normal 2 14 2 2 4" xfId="6437" xr:uid="{C9CC7E1F-73E1-4B6B-9D1C-10773252F65B}"/>
    <cellStyle name="Normal 2 14 2 2 5" xfId="6438" xr:uid="{2FAF319D-2097-4014-B0B4-7404CBEB894E}"/>
    <cellStyle name="Normal 2 14 2 2 6" xfId="6439" xr:uid="{0BFB2CD8-4AC3-4381-A180-77AEB0AEC553}"/>
    <cellStyle name="Normal 2 14 2 2 7" xfId="6440" xr:uid="{2463DAB4-1BC7-4DEC-A24F-D542745D0CE7}"/>
    <cellStyle name="Normal 2 14 2 2 8" xfId="6441" xr:uid="{17F9403E-E5A9-4202-90CE-782932227996}"/>
    <cellStyle name="Normal 2 14 2 2 9" xfId="6442" xr:uid="{DEE21EAD-9185-4E15-BFD5-6FC8C09D15CB}"/>
    <cellStyle name="Normal 2 14 2 20" xfId="6443" xr:uid="{F7AE5C8E-77DB-432D-952C-B18630C86B29}"/>
    <cellStyle name="Normal 2 14 2 21" xfId="6444" xr:uid="{016AF096-805A-4652-8A78-1B2CD25458E9}"/>
    <cellStyle name="Normal 2 14 2 22" xfId="6445" xr:uid="{EF591400-F50D-4F48-BE83-87FD5200EAF9}"/>
    <cellStyle name="Normal 2 14 2 23" xfId="6446" xr:uid="{20D32A40-96F4-4B55-B661-288E131BAB4C}"/>
    <cellStyle name="Normal 2 14 2 24" xfId="6447" xr:uid="{EEEC5DC2-5045-4A3A-BF94-BEF94393B3A4}"/>
    <cellStyle name="Normal 2 14 2 25" xfId="6448" xr:uid="{D764B68B-74C0-48B7-B2DC-6E8D4B3E4B94}"/>
    <cellStyle name="Normal 2 14 2 26" xfId="6449" xr:uid="{875D9445-29B2-4B53-916D-B049BE231BB4}"/>
    <cellStyle name="Normal 2 14 2 27" xfId="6450" xr:uid="{A4E3ED08-9DAB-455E-859E-5C49087B633B}"/>
    <cellStyle name="Normal 2 14 2 28" xfId="6451" xr:uid="{D932B738-3C9D-4869-A1DE-A43D145E76E6}"/>
    <cellStyle name="Normal 2 14 2 29" xfId="6452" xr:uid="{4591FE64-0AD9-4819-89E0-A853CFE8B251}"/>
    <cellStyle name="Normal 2 14 2 3" xfId="6453" xr:uid="{72416042-2A6D-4A34-8A44-4B916D7EA92C}"/>
    <cellStyle name="Normal 2 14 2 30" xfId="6454" xr:uid="{8E6AC35A-D4D3-4802-91E9-0FD882379BC6}"/>
    <cellStyle name="Normal 2 14 2 31" xfId="6455" xr:uid="{64E1DC68-BD2E-4520-87DA-AC1566F66C41}"/>
    <cellStyle name="Normal 2 14 2 32" xfId="6456" xr:uid="{EF7A8AFF-A847-4EF9-8986-83115799C4DE}"/>
    <cellStyle name="Normal 2 14 2 33" xfId="6457" xr:uid="{92FFBB00-29C9-4CC1-ACCF-D2D9CD310387}"/>
    <cellStyle name="Normal 2 14 2 34" xfId="6458" xr:uid="{79F2DD9D-2210-4852-8003-19868EBF2C16}"/>
    <cellStyle name="Normal 2 14 2 35" xfId="6459" xr:uid="{03C59828-BB2B-40AC-977E-2BC40D736EFF}"/>
    <cellStyle name="Normal 2 14 2 36" xfId="6460" xr:uid="{7FC327E7-AF89-44A9-9D53-6676D9FE789B}"/>
    <cellStyle name="Normal 2 14 2 37" xfId="6461" xr:uid="{169CC076-F397-4503-BA67-68C66B4F5AF7}"/>
    <cellStyle name="Normal 2 14 2 38" xfId="6462" xr:uid="{D58BBF84-BD7E-44DF-88AA-953A2810FA1B}"/>
    <cellStyle name="Normal 2 14 2 39" xfId="6463" xr:uid="{FCACA779-386E-4BAD-9FC3-25B6C3A3CBA8}"/>
    <cellStyle name="Normal 2 14 2 4" xfId="6464" xr:uid="{736600F0-9BA2-4519-8FB7-460FDB293B0A}"/>
    <cellStyle name="Normal 2 14 2 40" xfId="6465" xr:uid="{134799D1-A1A9-40E1-89C1-75B89ABABAD5}"/>
    <cellStyle name="Normal 2 14 2 5" xfId="6466" xr:uid="{DADFB0D3-D9A4-4A5B-88B7-FF565E1344CE}"/>
    <cellStyle name="Normal 2 14 2 6" xfId="6467" xr:uid="{002A86AF-4C8B-4560-9466-D99782A64F06}"/>
    <cellStyle name="Normal 2 14 2 7" xfId="6468" xr:uid="{DAD3E262-FFD7-4E56-85D4-CB9EB904563C}"/>
    <cellStyle name="Normal 2 14 2 8" xfId="6469" xr:uid="{A82202D9-9335-47CC-B4B8-9F9E845A1367}"/>
    <cellStyle name="Normal 2 14 2 9" xfId="6470" xr:uid="{0EB293D1-D541-43AC-986F-ABC7A189CEE5}"/>
    <cellStyle name="Normal 2 14 20" xfId="6471" xr:uid="{E4EEF132-EB65-47F7-9C90-D8AA06F85C06}"/>
    <cellStyle name="Normal 2 14 21" xfId="6472" xr:uid="{53D10D16-2DE6-4BCD-A18C-B5011DE761B3}"/>
    <cellStyle name="Normal 2 14 22" xfId="6473" xr:uid="{B0BF63AB-1A18-44FB-8EC6-3AD65588ED43}"/>
    <cellStyle name="Normal 2 14 23" xfId="6474" xr:uid="{4CD7DA31-E60A-4863-BB9F-7E0B284D39ED}"/>
    <cellStyle name="Normal 2 14 24" xfId="6475" xr:uid="{5DBB3D0F-75F3-4197-B8E1-0F5F1D1B7448}"/>
    <cellStyle name="Normal 2 14 25" xfId="6476" xr:uid="{91D9ACA7-0F89-4E38-B28F-6CC41461208C}"/>
    <cellStyle name="Normal 2 14 26" xfId="6477" xr:uid="{5D02D24A-E000-4D87-B0C3-81F61ACC88B5}"/>
    <cellStyle name="Normal 2 14 27" xfId="6478" xr:uid="{61A6ABD0-8B8A-4DC1-AE90-55082C073319}"/>
    <cellStyle name="Normal 2 14 28" xfId="6479" xr:uid="{83B139B1-21CB-43FD-A5A2-3B77CB69D35F}"/>
    <cellStyle name="Normal 2 14 29" xfId="6480" xr:uid="{27B7224C-B1E6-4D33-B6C4-90E6D7FE9E84}"/>
    <cellStyle name="Normal 2 14 3" xfId="6481" xr:uid="{16A10F9A-6499-4247-94B4-965F7DB03AB3}"/>
    <cellStyle name="Normal 2 14 3 10" xfId="6482" xr:uid="{A9D482A6-AD6A-4A7B-AAAF-2BB6F783B143}"/>
    <cellStyle name="Normal 2 14 3 11" xfId="6483" xr:uid="{1BD4F139-0440-4EA0-95DC-56BC6370B93F}"/>
    <cellStyle name="Normal 2 14 3 12" xfId="6484" xr:uid="{29A20E0B-5A73-4D9A-A8D3-73633A4C1224}"/>
    <cellStyle name="Normal 2 14 3 13" xfId="6485" xr:uid="{BE5B715A-9DF2-4433-823B-5D931B3976E0}"/>
    <cellStyle name="Normal 2 14 3 14" xfId="6486" xr:uid="{25C8E82F-9E24-410B-B967-810B111F122B}"/>
    <cellStyle name="Normal 2 14 3 15" xfId="6487" xr:uid="{A5A09CAB-0D97-4595-A9D5-19C95D1A01FC}"/>
    <cellStyle name="Normal 2 14 3 16" xfId="6488" xr:uid="{E08D6FAC-AAD4-4C37-AF65-7C505D0BEF68}"/>
    <cellStyle name="Normal 2 14 3 17" xfId="6489" xr:uid="{A05EF67C-3767-42AD-8987-E0DB1394A0FF}"/>
    <cellStyle name="Normal 2 14 3 18" xfId="6490" xr:uid="{C2CBAD12-579D-401B-B945-81B0E94ABCB7}"/>
    <cellStyle name="Normal 2 14 3 19" xfId="6491" xr:uid="{331751E1-713B-4001-AF9E-6452D788C020}"/>
    <cellStyle name="Normal 2 14 3 2" xfId="6492" xr:uid="{D75F35BA-53F1-42A1-AEB2-854F5C967088}"/>
    <cellStyle name="Normal 2 14 3 2 10" xfId="6493" xr:uid="{251530D4-F88D-43F2-8FAA-242CBD6A2FEA}"/>
    <cellStyle name="Normal 2 14 3 2 11" xfId="6494" xr:uid="{ECDCC4AE-BFEE-421F-BA34-D5DC43EA7639}"/>
    <cellStyle name="Normal 2 14 3 2 12" xfId="6495" xr:uid="{11A86372-CF78-4A08-8795-E9FABC60D9B2}"/>
    <cellStyle name="Normal 2 14 3 2 13" xfId="6496" xr:uid="{0FD59DF4-087A-4B44-80E5-52891DE6E125}"/>
    <cellStyle name="Normal 2 14 3 2 14" xfId="6497" xr:uid="{D63BCEFA-8E4B-461A-803C-CF55D16843CB}"/>
    <cellStyle name="Normal 2 14 3 2 15" xfId="6498" xr:uid="{46076ACD-859E-46FE-8482-331A47DEA4EC}"/>
    <cellStyle name="Normal 2 14 3 2 16" xfId="6499" xr:uid="{2D12A11F-56EE-46A4-B05C-EEE5C9366C83}"/>
    <cellStyle name="Normal 2 14 3 2 17" xfId="6500" xr:uid="{ADF1F263-0F81-46D0-B237-CA404D990911}"/>
    <cellStyle name="Normal 2 14 3 2 18" xfId="6501" xr:uid="{EF2C3E6B-7275-4DA2-8441-4D9A9E63A3AA}"/>
    <cellStyle name="Normal 2 14 3 2 19" xfId="6502" xr:uid="{020B55E1-CDA0-47A2-8D5A-C60D8BD90CE5}"/>
    <cellStyle name="Normal 2 14 3 2 2" xfId="6503" xr:uid="{82D0698E-39A4-448A-9026-98A49328CE60}"/>
    <cellStyle name="Normal 2 14 3 2 20" xfId="6504" xr:uid="{68127B15-44DD-40E2-9697-20132718DD7F}"/>
    <cellStyle name="Normal 2 14 3 2 21" xfId="6505" xr:uid="{C39CF553-117D-4AE2-8823-BFA070D0ED24}"/>
    <cellStyle name="Normal 2 14 3 2 22" xfId="6506" xr:uid="{04DA6AB9-2F0B-495D-9AB6-8BF46DFB5ADB}"/>
    <cellStyle name="Normal 2 14 3 2 23" xfId="6507" xr:uid="{6872236E-2574-4863-9A95-C78C6E70F78F}"/>
    <cellStyle name="Normal 2 14 3 2 24" xfId="6508" xr:uid="{096E0061-C906-4D74-B1D4-83E1C12E3D54}"/>
    <cellStyle name="Normal 2 14 3 2 25" xfId="6509" xr:uid="{9ACAA2D5-0309-4689-8395-F46EEAB31A0C}"/>
    <cellStyle name="Normal 2 14 3 2 26" xfId="6510" xr:uid="{1ADFD381-C97F-4A15-B61E-253E8C7D87F8}"/>
    <cellStyle name="Normal 2 14 3 2 27" xfId="6511" xr:uid="{890B2FDF-ACE0-4519-AC3B-F0016686EE25}"/>
    <cellStyle name="Normal 2 14 3 2 28" xfId="6512" xr:uid="{8241D11C-9E84-4EC6-923E-B4759A67A626}"/>
    <cellStyle name="Normal 2 14 3 2 29" xfId="6513" xr:uid="{678E55FA-4615-4B88-B09E-74C2321E3E34}"/>
    <cellStyle name="Normal 2 14 3 2 3" xfId="6514" xr:uid="{50CAC78F-4E69-4E64-9512-236965273B07}"/>
    <cellStyle name="Normal 2 14 3 2 30" xfId="6515" xr:uid="{3CC12912-D3CE-4596-A6D2-5BAE63477466}"/>
    <cellStyle name="Normal 2 14 3 2 31" xfId="6516" xr:uid="{808BF4A8-9E6B-482E-9462-49C2E33C4C0C}"/>
    <cellStyle name="Normal 2 14 3 2 32" xfId="6517" xr:uid="{C8F36D99-E442-460B-9012-E6C4D061BD6B}"/>
    <cellStyle name="Normal 2 14 3 2 33" xfId="6518" xr:uid="{A9A61B10-D94C-4A80-8FD7-55E757FFA1D1}"/>
    <cellStyle name="Normal 2 14 3 2 34" xfId="6519" xr:uid="{0A993408-3751-4C8D-AD73-27B469D29BC7}"/>
    <cellStyle name="Normal 2 14 3 2 35" xfId="6520" xr:uid="{08CFFC4B-A3E1-4700-AB08-0022E026460A}"/>
    <cellStyle name="Normal 2 14 3 2 36" xfId="6521" xr:uid="{F758EA96-20EA-45FC-A2F3-CA7903BA4CF1}"/>
    <cellStyle name="Normal 2 14 3 2 37" xfId="6522" xr:uid="{4EA7D438-2957-4AAD-A900-3A74CB6ED274}"/>
    <cellStyle name="Normal 2 14 3 2 38" xfId="6523" xr:uid="{84E551FC-C3FE-43D6-B2C4-24CB18C97B68}"/>
    <cellStyle name="Normal 2 14 3 2 4" xfId="6524" xr:uid="{86591EB4-8951-4563-94B1-35B0FE6A32D3}"/>
    <cellStyle name="Normal 2 14 3 2 5" xfId="6525" xr:uid="{65534741-DD24-4AFA-86E8-FA2C9F52C7A8}"/>
    <cellStyle name="Normal 2 14 3 2 6" xfId="6526" xr:uid="{581948C2-CDF9-4869-95C2-5835682435DD}"/>
    <cellStyle name="Normal 2 14 3 2 7" xfId="6527" xr:uid="{76243F05-E582-4289-9003-24A481C8107A}"/>
    <cellStyle name="Normal 2 14 3 2 8" xfId="6528" xr:uid="{84063D1C-5A3B-4F99-9FD8-C0C15B9080D1}"/>
    <cellStyle name="Normal 2 14 3 2 9" xfId="6529" xr:uid="{C6C2919F-1D13-40AE-B105-C907B56C4FF8}"/>
    <cellStyle name="Normal 2 14 3 20" xfId="6530" xr:uid="{D288ECD0-22B9-44D2-A8A3-8E1E782A9D68}"/>
    <cellStyle name="Normal 2 14 3 21" xfId="6531" xr:uid="{816C6C19-F996-4260-92C6-E3DEEC3679A0}"/>
    <cellStyle name="Normal 2 14 3 22" xfId="6532" xr:uid="{6BD241D9-07B5-4E8A-B76F-19F91B4F854C}"/>
    <cellStyle name="Normal 2 14 3 23" xfId="6533" xr:uid="{E4CD73FC-54F3-40CC-ABC3-450FCBB3842C}"/>
    <cellStyle name="Normal 2 14 3 24" xfId="6534" xr:uid="{538ECEFC-D4EB-449E-9ACD-2E6E432F2772}"/>
    <cellStyle name="Normal 2 14 3 25" xfId="6535" xr:uid="{84004F2D-9CB4-4597-AC12-7D8E46641A92}"/>
    <cellStyle name="Normal 2 14 3 26" xfId="6536" xr:uid="{65A939F4-B2B0-4E56-AF2B-8443FA202C51}"/>
    <cellStyle name="Normal 2 14 3 27" xfId="6537" xr:uid="{F37953C3-E47D-4D5F-96A9-FC9CD4A04DA3}"/>
    <cellStyle name="Normal 2 14 3 28" xfId="6538" xr:uid="{9C6269A5-D0FA-40FA-A71E-12B112B656EA}"/>
    <cellStyle name="Normal 2 14 3 29" xfId="6539" xr:uid="{6F064C4B-4591-45F3-AEFB-D93A90CB12A7}"/>
    <cellStyle name="Normal 2 14 3 3" xfId="6540" xr:uid="{54ACDD57-E2FC-4154-BBF9-253E2309B414}"/>
    <cellStyle name="Normal 2 14 3 30" xfId="6541" xr:uid="{0F41CD70-7B23-49F6-8CE8-FA6A2B0D1DDF}"/>
    <cellStyle name="Normal 2 14 3 31" xfId="6542" xr:uid="{9D1E89C3-E6DA-42D1-B014-F1116E7444A1}"/>
    <cellStyle name="Normal 2 14 3 32" xfId="6543" xr:uid="{A986478B-111A-4919-A20A-5917266A861E}"/>
    <cellStyle name="Normal 2 14 3 33" xfId="6544" xr:uid="{B0907E48-25A1-4176-913F-CD7C1377B9FB}"/>
    <cellStyle name="Normal 2 14 3 34" xfId="6545" xr:uid="{3CCC8BAB-33DE-4965-95D6-BDF71C635173}"/>
    <cellStyle name="Normal 2 14 3 35" xfId="6546" xr:uid="{7185C867-134F-48FB-94B3-73789F2F400D}"/>
    <cellStyle name="Normal 2 14 3 36" xfId="6547" xr:uid="{D5E1B8EF-2C1B-4409-87A2-609F64474BFC}"/>
    <cellStyle name="Normal 2 14 3 37" xfId="6548" xr:uid="{F4C252B0-50E2-44E8-8A4D-E488F2392DD8}"/>
    <cellStyle name="Normal 2 14 3 38" xfId="6549" xr:uid="{7801D173-5636-4927-883F-BCFF7248EAF0}"/>
    <cellStyle name="Normal 2 14 3 4" xfId="6550" xr:uid="{D842715C-EFB5-4206-AD00-6A1B49FE8AE7}"/>
    <cellStyle name="Normal 2 14 3 5" xfId="6551" xr:uid="{F78CD655-144F-40DD-A2B9-412C5F15C68B}"/>
    <cellStyle name="Normal 2 14 3 6" xfId="6552" xr:uid="{98C73C08-677C-4466-9AEA-0A00A8B08111}"/>
    <cellStyle name="Normal 2 14 3 7" xfId="6553" xr:uid="{D285F110-C59C-4768-9AE6-1555EB496F85}"/>
    <cellStyle name="Normal 2 14 3 8" xfId="6554" xr:uid="{42B821BD-8C99-45A4-BC34-4DA17C045804}"/>
    <cellStyle name="Normal 2 14 3 9" xfId="6555" xr:uid="{1572B296-5988-4B29-9756-AD65FBD57B72}"/>
    <cellStyle name="Normal 2 14 30" xfId="6556" xr:uid="{719CB8F5-327F-4CBA-9597-486A727D2506}"/>
    <cellStyle name="Normal 2 14 31" xfId="6557" xr:uid="{3055A8A3-4CF4-4866-8C62-919F08153AED}"/>
    <cellStyle name="Normal 2 14 32" xfId="6558" xr:uid="{40EEC6C3-37EB-4500-BEE3-294602F3DF0A}"/>
    <cellStyle name="Normal 2 14 33" xfId="6559" xr:uid="{57FC034A-B116-40D5-8DE6-FD569E1ED716}"/>
    <cellStyle name="Normal 2 14 34" xfId="6560" xr:uid="{BDD2FDC4-DB7B-4B48-B989-44B8B268E961}"/>
    <cellStyle name="Normal 2 14 35" xfId="6561" xr:uid="{722C0026-9A2B-4497-A29B-39A3B16776C1}"/>
    <cellStyle name="Normal 2 14 36" xfId="6562" xr:uid="{ACC562A4-CFF2-4137-AD94-97BD50EA3422}"/>
    <cellStyle name="Normal 2 14 37" xfId="6563" xr:uid="{B5905EDA-3E35-4B8D-8F37-3ADDA2822AD8}"/>
    <cellStyle name="Normal 2 14 38" xfId="6564" xr:uid="{78B0CDA0-C6A7-41FF-8A5F-9E3B4563B593}"/>
    <cellStyle name="Normal 2 14 39" xfId="6565" xr:uid="{D8A5284E-C7C4-49E4-BBEF-5ED5A8B39EB8}"/>
    <cellStyle name="Normal 2 14 4" xfId="6566" xr:uid="{1A0A2BE9-ED59-44C8-8113-09B354F98E80}"/>
    <cellStyle name="Normal 2 14 40" xfId="6567" xr:uid="{096878FC-2454-489A-A6FE-7921333248D9}"/>
    <cellStyle name="Normal 2 14 5" xfId="6568" xr:uid="{D5D7CA6B-0F31-4292-BFA5-A5D27616BD07}"/>
    <cellStyle name="Normal 2 14 6" xfId="6569" xr:uid="{A85C60A5-B7B6-4A48-940D-941EE98EEC8D}"/>
    <cellStyle name="Normal 2 14 7" xfId="6570" xr:uid="{3F796E7C-26CB-43A4-85C2-4FA917F2F70C}"/>
    <cellStyle name="Normal 2 14 8" xfId="6571" xr:uid="{4648B950-AE30-450C-87B7-A782F8045950}"/>
    <cellStyle name="Normal 2 14 9" xfId="6572" xr:uid="{E9A28783-19FA-402E-A3AB-00A776AE5150}"/>
    <cellStyle name="Normal 2 15" xfId="6573" xr:uid="{1711649B-DED2-43BA-888F-36A5FD35DD1A}"/>
    <cellStyle name="Normal 2 15 10" xfId="6574" xr:uid="{E63F8CF9-02EA-4736-BE6D-3B2A97437721}"/>
    <cellStyle name="Normal 2 15 11" xfId="6575" xr:uid="{63A02971-4CC1-4C5C-B31C-2FFCB5187414}"/>
    <cellStyle name="Normal 2 15 12" xfId="6576" xr:uid="{C5A198DD-4F00-4648-B4C4-D3BAF2871273}"/>
    <cellStyle name="Normal 2 15 13" xfId="6577" xr:uid="{EBFEDAB9-FD34-407E-BDA2-F6E9195D5572}"/>
    <cellStyle name="Normal 2 15 14" xfId="6578" xr:uid="{021F0C4B-2289-4FC6-A150-4054BDF5DB68}"/>
    <cellStyle name="Normal 2 15 15" xfId="6579" xr:uid="{27C36E94-E2B9-4AF9-AC93-B9FEEB97A45F}"/>
    <cellStyle name="Normal 2 15 16" xfId="6580" xr:uid="{A42B55D0-6AC0-4180-A0DA-DB1E52F4BC06}"/>
    <cellStyle name="Normal 2 15 17" xfId="6581" xr:uid="{1C0F779E-9078-4668-8D2A-D6EBDC68E362}"/>
    <cellStyle name="Normal 2 15 18" xfId="6582" xr:uid="{ECA508B1-B03D-44BE-AF30-FBE84917743B}"/>
    <cellStyle name="Normal 2 15 19" xfId="6583" xr:uid="{0717BEDD-B58D-4AB8-B6F9-3BB00957B6F1}"/>
    <cellStyle name="Normal 2 15 2" xfId="6584" xr:uid="{D77212D5-05B5-4D25-9CDD-FC34A1CA2468}"/>
    <cellStyle name="Normal 2 15 2 10" xfId="6585" xr:uid="{3AB4A030-1DB9-46EC-A59E-AB4C8B4B8199}"/>
    <cellStyle name="Normal 2 15 2 11" xfId="6586" xr:uid="{0B58B069-7824-4DAF-B3DC-BC59524A29C9}"/>
    <cellStyle name="Normal 2 15 2 12" xfId="6587" xr:uid="{EC690BB0-3F07-41B5-8394-E8ECC00B3432}"/>
    <cellStyle name="Normal 2 15 2 13" xfId="6588" xr:uid="{70BA4F09-7697-44EC-9FAD-CCBC612815EC}"/>
    <cellStyle name="Normal 2 15 2 14" xfId="6589" xr:uid="{972513C0-0D7C-46B6-A38C-794FE282BEA4}"/>
    <cellStyle name="Normal 2 15 2 15" xfId="6590" xr:uid="{940B89ED-E6C9-4540-AF0E-254C765B7EE4}"/>
    <cellStyle name="Normal 2 15 2 16" xfId="6591" xr:uid="{5716D912-1849-469A-960D-DF965DF2880E}"/>
    <cellStyle name="Normal 2 15 2 17" xfId="6592" xr:uid="{92504759-985F-4828-A42B-78FF8847DA82}"/>
    <cellStyle name="Normal 2 15 2 18" xfId="6593" xr:uid="{6BF1623E-BB64-4500-93D3-D87B629B3F24}"/>
    <cellStyle name="Normal 2 15 2 19" xfId="6594" xr:uid="{896A7C7F-408A-4A87-960B-8EC47BAB3A44}"/>
    <cellStyle name="Normal 2 15 2 2" xfId="6595" xr:uid="{B9608034-64E2-48DB-852A-531AB31293A6}"/>
    <cellStyle name="Normal 2 15 2 2 10" xfId="6596" xr:uid="{DB4F46E9-3A88-45E0-9AE8-043417E478AD}"/>
    <cellStyle name="Normal 2 15 2 2 11" xfId="6597" xr:uid="{9AE52E25-6179-4A4A-B2A3-5B60D9062106}"/>
    <cellStyle name="Normal 2 15 2 2 12" xfId="6598" xr:uid="{6113B64F-63C1-4EED-A9D5-5C03AF5BE836}"/>
    <cellStyle name="Normal 2 15 2 2 13" xfId="6599" xr:uid="{89E67D4F-1FE2-4925-9B28-349EDAF734C5}"/>
    <cellStyle name="Normal 2 15 2 2 14" xfId="6600" xr:uid="{E3AEAE6A-74B3-496E-93A7-616C9D5CC370}"/>
    <cellStyle name="Normal 2 15 2 2 15" xfId="6601" xr:uid="{7541713D-4755-4522-A825-C3AC5892B7A2}"/>
    <cellStyle name="Normal 2 15 2 2 16" xfId="6602" xr:uid="{A22FF911-B908-4832-B20A-27A8F82F7986}"/>
    <cellStyle name="Normal 2 15 2 2 17" xfId="6603" xr:uid="{5B7038F9-A795-4E8F-B8FC-D8E33A9EF357}"/>
    <cellStyle name="Normal 2 15 2 2 18" xfId="6604" xr:uid="{3096172E-2520-4382-BB92-B6DEF4CE231B}"/>
    <cellStyle name="Normal 2 15 2 2 19" xfId="6605" xr:uid="{E659E971-E260-4B5D-9909-957AC6208037}"/>
    <cellStyle name="Normal 2 15 2 2 2" xfId="6606" xr:uid="{54232B48-F439-4934-8955-2956E83DB347}"/>
    <cellStyle name="Normal 2 15 2 2 2 10" xfId="6607" xr:uid="{9FCEB22C-363F-435A-8113-B1A9038883EA}"/>
    <cellStyle name="Normal 2 15 2 2 2 11" xfId="6608" xr:uid="{F13472D5-25ED-414E-83AF-98AAB3BABAAE}"/>
    <cellStyle name="Normal 2 15 2 2 2 12" xfId="6609" xr:uid="{E37615D4-A28B-49BA-AF3F-80D036A0A3E5}"/>
    <cellStyle name="Normal 2 15 2 2 2 13" xfId="6610" xr:uid="{E05B484C-6F0D-4261-935E-7F20A8232743}"/>
    <cellStyle name="Normal 2 15 2 2 2 14" xfId="6611" xr:uid="{71C5CD2D-2E28-4590-899F-4C4EC1A5784E}"/>
    <cellStyle name="Normal 2 15 2 2 2 15" xfId="6612" xr:uid="{E034BC77-A772-441B-9261-4FD1A63B8F47}"/>
    <cellStyle name="Normal 2 15 2 2 2 16" xfId="6613" xr:uid="{CB7D069C-465A-482C-8643-B8E200067C25}"/>
    <cellStyle name="Normal 2 15 2 2 2 17" xfId="6614" xr:uid="{8E2D5BCA-43D0-470F-B201-B93A353D8F28}"/>
    <cellStyle name="Normal 2 15 2 2 2 18" xfId="6615" xr:uid="{5EE1B030-0768-4FBD-9B11-4EA1CB94A21F}"/>
    <cellStyle name="Normal 2 15 2 2 2 19" xfId="6616" xr:uid="{4F9E5BFC-3434-4AFE-9193-4074F2A16D98}"/>
    <cellStyle name="Normal 2 15 2 2 2 2" xfId="6617" xr:uid="{BED4B715-D2C3-41CA-8B7F-A34E92BC030E}"/>
    <cellStyle name="Normal 2 15 2 2 2 20" xfId="6618" xr:uid="{33A0CF96-9CED-46AF-8C58-1EBF28FAC65D}"/>
    <cellStyle name="Normal 2 15 2 2 2 21" xfId="6619" xr:uid="{08134E67-16A9-4A8F-BDEB-49F59FDA501C}"/>
    <cellStyle name="Normal 2 15 2 2 2 22" xfId="6620" xr:uid="{052D68D3-4BCD-4142-BDF8-7AF2E86728BC}"/>
    <cellStyle name="Normal 2 15 2 2 2 23" xfId="6621" xr:uid="{683E6464-B7BD-4F39-BA76-2E3D093F8E76}"/>
    <cellStyle name="Normal 2 15 2 2 2 24" xfId="6622" xr:uid="{2F116AFF-4716-4BFD-A0E7-ED44099200C2}"/>
    <cellStyle name="Normal 2 15 2 2 2 25" xfId="6623" xr:uid="{00465004-3C13-43CB-9A79-00653EE2890A}"/>
    <cellStyle name="Normal 2 15 2 2 2 26" xfId="6624" xr:uid="{113B5840-0AAA-420B-9415-DA6A765C3EE9}"/>
    <cellStyle name="Normal 2 15 2 2 2 27" xfId="6625" xr:uid="{832AA5FF-75A9-4E59-9CE2-82ACEF13D45F}"/>
    <cellStyle name="Normal 2 15 2 2 2 28" xfId="6626" xr:uid="{313E377D-487E-4639-8758-9811A147E0C0}"/>
    <cellStyle name="Normal 2 15 2 2 2 29" xfId="6627" xr:uid="{EE2F4574-1805-4AD4-8495-576CC093A58C}"/>
    <cellStyle name="Normal 2 15 2 2 2 3" xfId="6628" xr:uid="{E987F440-966D-44D1-974C-CC912B633C7F}"/>
    <cellStyle name="Normal 2 15 2 2 2 30" xfId="6629" xr:uid="{4650C136-0D78-4E90-93E0-3C9D169BFA8B}"/>
    <cellStyle name="Normal 2 15 2 2 2 31" xfId="6630" xr:uid="{A1FFEC24-54CE-4FF8-8D8A-01B22B8738C0}"/>
    <cellStyle name="Normal 2 15 2 2 2 32" xfId="6631" xr:uid="{EEE7A340-84E3-4809-95DB-4F45E74535C5}"/>
    <cellStyle name="Normal 2 15 2 2 2 33" xfId="6632" xr:uid="{D3A67EFF-C7A1-4E7A-9048-52CC589828D7}"/>
    <cellStyle name="Normal 2 15 2 2 2 34" xfId="6633" xr:uid="{6B1D5DB6-E49B-4E4B-A4B2-48658DC703BF}"/>
    <cellStyle name="Normal 2 15 2 2 2 35" xfId="6634" xr:uid="{3877450E-0162-4A75-95E6-093261DAE924}"/>
    <cellStyle name="Normal 2 15 2 2 2 36" xfId="6635" xr:uid="{BBE1BCC1-9D40-4BF2-AF23-03600A031DED}"/>
    <cellStyle name="Normal 2 15 2 2 2 37" xfId="6636" xr:uid="{E9701FB5-05B1-4044-84B9-E3381D1EE03E}"/>
    <cellStyle name="Normal 2 15 2 2 2 38" xfId="6637" xr:uid="{97366E27-5A62-45A5-B6EE-8ECAEF828B25}"/>
    <cellStyle name="Normal 2 15 2 2 2 4" xfId="6638" xr:uid="{790DA64A-98C6-429E-B51B-61E0DCD3412A}"/>
    <cellStyle name="Normal 2 15 2 2 2 5" xfId="6639" xr:uid="{24DCC513-8337-4E37-9897-3FD1021D444A}"/>
    <cellStyle name="Normal 2 15 2 2 2 6" xfId="6640" xr:uid="{F15CCA14-5791-4099-A0A9-0130BFFBA747}"/>
    <cellStyle name="Normal 2 15 2 2 2 7" xfId="6641" xr:uid="{4FB30C3C-E418-4702-9907-FADFE6ACBD24}"/>
    <cellStyle name="Normal 2 15 2 2 2 8" xfId="6642" xr:uid="{3A5E798F-62A4-4747-B950-DCB2636D1242}"/>
    <cellStyle name="Normal 2 15 2 2 2 9" xfId="6643" xr:uid="{516FA404-2A3D-4490-8AF7-9D62B4230BFC}"/>
    <cellStyle name="Normal 2 15 2 2 20" xfId="6644" xr:uid="{607B2B24-B35C-475F-981B-D8A931DCD318}"/>
    <cellStyle name="Normal 2 15 2 2 21" xfId="6645" xr:uid="{19CB4121-B14C-4C45-B31F-FCFACD617721}"/>
    <cellStyle name="Normal 2 15 2 2 22" xfId="6646" xr:uid="{CD4E75A2-3298-4FE6-97BE-877020FE1D31}"/>
    <cellStyle name="Normal 2 15 2 2 23" xfId="6647" xr:uid="{5F3B4D7C-D065-4E45-81AF-7262AF74B758}"/>
    <cellStyle name="Normal 2 15 2 2 24" xfId="6648" xr:uid="{4DCE9047-90E0-4B7E-AC7E-05A176B9DB98}"/>
    <cellStyle name="Normal 2 15 2 2 25" xfId="6649" xr:uid="{0220988D-C70B-4FEF-A77E-E8C1ED6F5FB1}"/>
    <cellStyle name="Normal 2 15 2 2 26" xfId="6650" xr:uid="{4FDC49B7-0E8C-49CC-8B70-1D6A4E5A5E01}"/>
    <cellStyle name="Normal 2 15 2 2 27" xfId="6651" xr:uid="{4174B117-B657-4D6D-963C-A3D50D042490}"/>
    <cellStyle name="Normal 2 15 2 2 28" xfId="6652" xr:uid="{555668B0-62B4-45E2-8125-80215CFE071D}"/>
    <cellStyle name="Normal 2 15 2 2 29" xfId="6653" xr:uid="{2FBE4E7D-F806-4C92-9C7E-8CF86B34EC48}"/>
    <cellStyle name="Normal 2 15 2 2 3" xfId="6654" xr:uid="{836E5D64-16BC-475C-B908-2D818516BFD5}"/>
    <cellStyle name="Normal 2 15 2 2 30" xfId="6655" xr:uid="{1A9619C6-401A-4CB1-BF9C-CD06C8C2250A}"/>
    <cellStyle name="Normal 2 15 2 2 31" xfId="6656" xr:uid="{D5833DB8-5DD1-446E-BB8E-2C49B4C416EA}"/>
    <cellStyle name="Normal 2 15 2 2 32" xfId="6657" xr:uid="{9DE9DE34-CB58-487E-BA4F-F20AF52EDAD6}"/>
    <cellStyle name="Normal 2 15 2 2 33" xfId="6658" xr:uid="{D1987E8D-D6E1-4A53-8AD4-D1BBBEFF4EC6}"/>
    <cellStyle name="Normal 2 15 2 2 34" xfId="6659" xr:uid="{C554A85C-BD1A-4B0C-A600-AFB6442901E9}"/>
    <cellStyle name="Normal 2 15 2 2 35" xfId="6660" xr:uid="{CC7D8983-DC26-4605-8820-F11874FF1FB2}"/>
    <cellStyle name="Normal 2 15 2 2 36" xfId="6661" xr:uid="{0E9011DA-C981-4212-9625-C3BBCCE1F09F}"/>
    <cellStyle name="Normal 2 15 2 2 37" xfId="6662" xr:uid="{05166BD0-5983-4A18-98A1-EE10C9DA199F}"/>
    <cellStyle name="Normal 2 15 2 2 38" xfId="6663" xr:uid="{3D4268BF-45B8-462B-B5FD-08A1D63469FA}"/>
    <cellStyle name="Normal 2 15 2 2 4" xfId="6664" xr:uid="{D08A153D-7D8D-491C-8909-D23C2AD76726}"/>
    <cellStyle name="Normal 2 15 2 2 5" xfId="6665" xr:uid="{E420C2D3-F48C-4F86-8635-0865F7F2D649}"/>
    <cellStyle name="Normal 2 15 2 2 6" xfId="6666" xr:uid="{513714A8-323E-4A38-85D7-23E0FDE47529}"/>
    <cellStyle name="Normal 2 15 2 2 7" xfId="6667" xr:uid="{632CF79F-C607-4C78-AEB2-D0C446328E04}"/>
    <cellStyle name="Normal 2 15 2 2 8" xfId="6668" xr:uid="{DC5DB864-C7FA-4DEC-9BF1-AF7F62C1C711}"/>
    <cellStyle name="Normal 2 15 2 2 9" xfId="6669" xr:uid="{12D8F776-53D3-45BE-9A90-4448B654AF8D}"/>
    <cellStyle name="Normal 2 15 2 20" xfId="6670" xr:uid="{35EEFD68-D00C-4A24-9244-D5538552D31F}"/>
    <cellStyle name="Normal 2 15 2 21" xfId="6671" xr:uid="{CDF36CCC-8AAF-448B-92E6-2EA18C2B8702}"/>
    <cellStyle name="Normal 2 15 2 22" xfId="6672" xr:uid="{1D02EE05-BCFE-48AF-B569-97A473FCDEF5}"/>
    <cellStyle name="Normal 2 15 2 23" xfId="6673" xr:uid="{55E6046A-1552-4533-A22A-5E7645A47F44}"/>
    <cellStyle name="Normal 2 15 2 24" xfId="6674" xr:uid="{1983B0C1-BF74-4B80-9859-D68C4BC5326A}"/>
    <cellStyle name="Normal 2 15 2 25" xfId="6675" xr:uid="{85E5BDCB-69D9-44EA-96F0-F256DE4CD7BF}"/>
    <cellStyle name="Normal 2 15 2 26" xfId="6676" xr:uid="{D50BD7D4-E360-48AD-B4B3-794592CADA36}"/>
    <cellStyle name="Normal 2 15 2 27" xfId="6677" xr:uid="{DA5E3A6E-5923-4A57-BD38-5225FD7C11F4}"/>
    <cellStyle name="Normal 2 15 2 28" xfId="6678" xr:uid="{18B2A1C9-EA8B-4CEC-8510-BEF19C6A2E39}"/>
    <cellStyle name="Normal 2 15 2 29" xfId="6679" xr:uid="{53EF39C8-5991-4453-BD9E-BF2424F03C83}"/>
    <cellStyle name="Normal 2 15 2 3" xfId="6680" xr:uid="{E21B404A-B5E8-4E68-98CE-C5C30A1AD9E1}"/>
    <cellStyle name="Normal 2 15 2 30" xfId="6681" xr:uid="{CB3CF67B-2D5F-4DCD-87D0-897EB067E242}"/>
    <cellStyle name="Normal 2 15 2 31" xfId="6682" xr:uid="{F8A8AE8C-779C-492C-940A-BB993374E4DC}"/>
    <cellStyle name="Normal 2 15 2 32" xfId="6683" xr:uid="{D8C2FEB2-A282-4F2B-872C-4B14A9BFB7F5}"/>
    <cellStyle name="Normal 2 15 2 33" xfId="6684" xr:uid="{35E251B9-5384-4663-905D-C443BCD4850A}"/>
    <cellStyle name="Normal 2 15 2 34" xfId="6685" xr:uid="{128859A2-6D35-4E15-B049-9195A1AD22C6}"/>
    <cellStyle name="Normal 2 15 2 35" xfId="6686" xr:uid="{EAFBCAFF-DBC1-42B3-80AD-D8731059FDFB}"/>
    <cellStyle name="Normal 2 15 2 36" xfId="6687" xr:uid="{1BBA6123-9395-42DD-8E6B-27ECBFC0C06A}"/>
    <cellStyle name="Normal 2 15 2 37" xfId="6688" xr:uid="{9204EB44-11AB-4756-87A6-4F63D8BC9081}"/>
    <cellStyle name="Normal 2 15 2 38" xfId="6689" xr:uid="{3CEDCA57-256F-403E-BF31-BD04245FE0F8}"/>
    <cellStyle name="Normal 2 15 2 39" xfId="6690" xr:uid="{D5F705E2-0C3E-425B-BC36-923FF9F44906}"/>
    <cellStyle name="Normal 2 15 2 4" xfId="6691" xr:uid="{11B8563D-24F1-4607-A08A-812E77D78CCB}"/>
    <cellStyle name="Normal 2 15 2 40" xfId="6692" xr:uid="{0F203C51-C87B-4C18-BE1C-E0F840121F38}"/>
    <cellStyle name="Normal 2 15 2 5" xfId="6693" xr:uid="{54DB2C7A-6FDE-4B0B-A03A-6E7669E33778}"/>
    <cellStyle name="Normal 2 15 2 6" xfId="6694" xr:uid="{4B96ED5F-6FA5-463B-81CE-2D8480A70866}"/>
    <cellStyle name="Normal 2 15 2 7" xfId="6695" xr:uid="{8ADEE5DE-84BD-4D2F-B1B3-5436FC0620EC}"/>
    <cellStyle name="Normal 2 15 2 8" xfId="6696" xr:uid="{5D1B748E-1DB6-4852-8932-EB53E88EAC61}"/>
    <cellStyle name="Normal 2 15 2 9" xfId="6697" xr:uid="{603ABC16-E118-4F6F-BE87-BA9DACE7E430}"/>
    <cellStyle name="Normal 2 15 20" xfId="6698" xr:uid="{77EFA89C-0BF2-4CB8-85F2-1C170A3F3E80}"/>
    <cellStyle name="Normal 2 15 21" xfId="6699" xr:uid="{0FB3ED00-1934-4CEA-9C1C-464FC994C76F}"/>
    <cellStyle name="Normal 2 15 22" xfId="6700" xr:uid="{538E04E3-47E2-4EDB-9C1E-3BB2BFD3F74E}"/>
    <cellStyle name="Normal 2 15 23" xfId="6701" xr:uid="{D7EF0F33-8A49-4F73-BC0A-988B9534D58C}"/>
    <cellStyle name="Normal 2 15 24" xfId="6702" xr:uid="{7F7A4755-8B39-46A1-AC5F-1E176D02321D}"/>
    <cellStyle name="Normal 2 15 25" xfId="6703" xr:uid="{F872935F-C27F-4CD1-A929-17B763CA6926}"/>
    <cellStyle name="Normal 2 15 26" xfId="6704" xr:uid="{8B62A7D2-22FA-411C-964D-E42AC33C6BC8}"/>
    <cellStyle name="Normal 2 15 27" xfId="6705" xr:uid="{989C5857-A1A9-4FCD-B155-28C055D88F30}"/>
    <cellStyle name="Normal 2 15 28" xfId="6706" xr:uid="{4CC59BD4-5991-4C9D-8C54-D1876EC5717B}"/>
    <cellStyle name="Normal 2 15 29" xfId="6707" xr:uid="{401DC29C-759C-48D4-BF8D-1F8634685DB4}"/>
    <cellStyle name="Normal 2 15 3" xfId="6708" xr:uid="{96D44EDD-DBB8-47C5-9122-FCC873161CEA}"/>
    <cellStyle name="Normal 2 15 3 10" xfId="6709" xr:uid="{D50E1396-8C9E-4D2B-8647-5C8D2281BE48}"/>
    <cellStyle name="Normal 2 15 3 11" xfId="6710" xr:uid="{11CC9B0D-24DF-4D54-8ACC-CF067B3EADBA}"/>
    <cellStyle name="Normal 2 15 3 12" xfId="6711" xr:uid="{3DB3D434-B0A8-4211-B0A9-7745CC2CAF3A}"/>
    <cellStyle name="Normal 2 15 3 13" xfId="6712" xr:uid="{8EF1E65D-5F98-462C-BA2C-BBEE9B834AB5}"/>
    <cellStyle name="Normal 2 15 3 14" xfId="6713" xr:uid="{FDD0DF84-ABE8-4008-9EB7-7F4F3EFC10D3}"/>
    <cellStyle name="Normal 2 15 3 15" xfId="6714" xr:uid="{35DEC485-9AA3-48E6-8B6B-3A1D87FC25DF}"/>
    <cellStyle name="Normal 2 15 3 16" xfId="6715" xr:uid="{5F8970C5-FEBE-414E-9BAB-93E0112882E7}"/>
    <cellStyle name="Normal 2 15 3 17" xfId="6716" xr:uid="{D4641653-A551-47E6-B739-159C41C71075}"/>
    <cellStyle name="Normal 2 15 3 18" xfId="6717" xr:uid="{B4E08343-73CB-492F-BC13-17C29BFF2B34}"/>
    <cellStyle name="Normal 2 15 3 19" xfId="6718" xr:uid="{801DFBF8-897A-4BC5-B400-9C3B77D9AB8A}"/>
    <cellStyle name="Normal 2 15 3 2" xfId="6719" xr:uid="{A3AE5351-E55C-4E9B-A681-30D210ECE58D}"/>
    <cellStyle name="Normal 2 15 3 2 10" xfId="6720" xr:uid="{D4B5B0C3-911E-4D40-8D0D-5E6879863742}"/>
    <cellStyle name="Normal 2 15 3 2 11" xfId="6721" xr:uid="{9C7E2181-C9C6-43B8-B397-0A9059383F09}"/>
    <cellStyle name="Normal 2 15 3 2 12" xfId="6722" xr:uid="{3FAEC569-68AA-4200-91CE-4121DCAF3DCF}"/>
    <cellStyle name="Normal 2 15 3 2 13" xfId="6723" xr:uid="{6E19F0A1-3BCE-4830-AD79-B94BCBA0D39E}"/>
    <cellStyle name="Normal 2 15 3 2 14" xfId="6724" xr:uid="{A8AE7E55-7A74-4A99-A9CD-0009A150827B}"/>
    <cellStyle name="Normal 2 15 3 2 15" xfId="6725" xr:uid="{D12A67D0-B898-479E-8838-ADD300BFAA39}"/>
    <cellStyle name="Normal 2 15 3 2 16" xfId="6726" xr:uid="{A352DD8C-5B81-420C-9202-650FF3DC6F5D}"/>
    <cellStyle name="Normal 2 15 3 2 17" xfId="6727" xr:uid="{71D3BAE4-9F39-4F5F-BC6A-580377B28AA3}"/>
    <cellStyle name="Normal 2 15 3 2 18" xfId="6728" xr:uid="{B7962941-074B-4769-B56B-BA7FA1E05865}"/>
    <cellStyle name="Normal 2 15 3 2 19" xfId="6729" xr:uid="{B211B140-2FA0-43BE-8ADE-4F388F3AD064}"/>
    <cellStyle name="Normal 2 15 3 2 2" xfId="6730" xr:uid="{CF789E22-3353-4146-A653-B74826A12CFD}"/>
    <cellStyle name="Normal 2 15 3 2 20" xfId="6731" xr:uid="{A499545B-BF95-4A24-BFF7-2F1B9434E7D4}"/>
    <cellStyle name="Normal 2 15 3 2 21" xfId="6732" xr:uid="{B79A098C-09E8-4507-8B74-5F4E6C693D12}"/>
    <cellStyle name="Normal 2 15 3 2 22" xfId="6733" xr:uid="{1C822F15-2DD0-4F2B-92B0-527A5A8BA39E}"/>
    <cellStyle name="Normal 2 15 3 2 23" xfId="6734" xr:uid="{4191DA33-B30B-45B1-8EEA-D18F7EEB95A6}"/>
    <cellStyle name="Normal 2 15 3 2 24" xfId="6735" xr:uid="{522A3766-A26E-45D5-9B85-631C132F73DB}"/>
    <cellStyle name="Normal 2 15 3 2 25" xfId="6736" xr:uid="{0A09DA87-1503-4D2C-93F8-2F8E7AFD60FD}"/>
    <cellStyle name="Normal 2 15 3 2 26" xfId="6737" xr:uid="{77FE5624-71FD-4874-98FA-174806591BEE}"/>
    <cellStyle name="Normal 2 15 3 2 27" xfId="6738" xr:uid="{606FB00B-0D06-4E62-A3E8-E8AA0DD9483E}"/>
    <cellStyle name="Normal 2 15 3 2 28" xfId="6739" xr:uid="{CE92028A-73B9-4FC9-B43B-4257E8948C4F}"/>
    <cellStyle name="Normal 2 15 3 2 29" xfId="6740" xr:uid="{560FE0C1-0B99-42BE-8A8B-53BCFD2F8CB2}"/>
    <cellStyle name="Normal 2 15 3 2 3" xfId="6741" xr:uid="{A6DE5148-453D-4612-8DA8-2EC24788F8BA}"/>
    <cellStyle name="Normal 2 15 3 2 30" xfId="6742" xr:uid="{7ED51D41-375C-4E9C-8EAD-912A7FA810D5}"/>
    <cellStyle name="Normal 2 15 3 2 31" xfId="6743" xr:uid="{2DB3642E-E4F8-43AC-835A-790AE7E9E53F}"/>
    <cellStyle name="Normal 2 15 3 2 32" xfId="6744" xr:uid="{E10C8A73-B5C4-491C-8676-A4D19CDB3D1D}"/>
    <cellStyle name="Normal 2 15 3 2 33" xfId="6745" xr:uid="{D8F814DE-F46E-4DC9-85BF-0228C4BD60B7}"/>
    <cellStyle name="Normal 2 15 3 2 34" xfId="6746" xr:uid="{CA29A862-B2AA-4028-8590-C8D636AA4BB2}"/>
    <cellStyle name="Normal 2 15 3 2 35" xfId="6747" xr:uid="{831254EA-6A69-4A55-BA11-9E49728B15BF}"/>
    <cellStyle name="Normal 2 15 3 2 36" xfId="6748" xr:uid="{F4EA60F6-E634-4CA8-9A22-4CBFEB7515C8}"/>
    <cellStyle name="Normal 2 15 3 2 37" xfId="6749" xr:uid="{4B9ED0E9-AD2D-496F-9600-7E9789A345AD}"/>
    <cellStyle name="Normal 2 15 3 2 38" xfId="6750" xr:uid="{8D69837B-9B5E-4643-BB8A-070CC3D3A290}"/>
    <cellStyle name="Normal 2 15 3 2 4" xfId="6751" xr:uid="{9318906C-10D3-4A17-80B6-D10AB61EC78E}"/>
    <cellStyle name="Normal 2 15 3 2 5" xfId="6752" xr:uid="{7735F080-61B9-4A9F-B54B-7D99B494DA58}"/>
    <cellStyle name="Normal 2 15 3 2 6" xfId="6753" xr:uid="{E7D4738B-D0B7-45D4-B5F4-9B61DC26A0A9}"/>
    <cellStyle name="Normal 2 15 3 2 7" xfId="6754" xr:uid="{02899FCF-0812-4182-B816-AC6A6EFCED57}"/>
    <cellStyle name="Normal 2 15 3 2 8" xfId="6755" xr:uid="{5B824385-B0F8-4B85-9F4B-2BF2442A6118}"/>
    <cellStyle name="Normal 2 15 3 2 9" xfId="6756" xr:uid="{56CA4599-5BDA-4E59-BCFC-AAB857A5A6D6}"/>
    <cellStyle name="Normal 2 15 3 20" xfId="6757" xr:uid="{2773F07C-FF75-4F11-8C8E-36328AC469FD}"/>
    <cellStyle name="Normal 2 15 3 21" xfId="6758" xr:uid="{AEE4235E-D76F-4B6C-8F44-51DA7C17369F}"/>
    <cellStyle name="Normal 2 15 3 22" xfId="6759" xr:uid="{2916774E-3459-4C80-A11A-E5E46D737CC9}"/>
    <cellStyle name="Normal 2 15 3 23" xfId="6760" xr:uid="{D3463FB6-C29E-4F09-925E-8CA0328F9560}"/>
    <cellStyle name="Normal 2 15 3 24" xfId="6761" xr:uid="{6C645DE4-10EF-4D11-840E-D09CF9DAF022}"/>
    <cellStyle name="Normal 2 15 3 25" xfId="6762" xr:uid="{30A7D2AF-8729-4A62-8DD9-1B0AFE9CE681}"/>
    <cellStyle name="Normal 2 15 3 26" xfId="6763" xr:uid="{1829E3CE-887B-4A8C-B657-444B9645287D}"/>
    <cellStyle name="Normal 2 15 3 27" xfId="6764" xr:uid="{14F808F5-EE7F-495C-968A-A13F6ABBEC29}"/>
    <cellStyle name="Normal 2 15 3 28" xfId="6765" xr:uid="{DF4B230F-D646-4210-B953-A0E812B14D3B}"/>
    <cellStyle name="Normal 2 15 3 29" xfId="6766" xr:uid="{DD846217-D738-4DD0-97D4-02F42811B8F6}"/>
    <cellStyle name="Normal 2 15 3 3" xfId="6767" xr:uid="{3D6E56F9-119F-42DB-A56B-AA67FB868D60}"/>
    <cellStyle name="Normal 2 15 3 30" xfId="6768" xr:uid="{B8EDB945-72DF-4A9B-B3D7-8376602B6332}"/>
    <cellStyle name="Normal 2 15 3 31" xfId="6769" xr:uid="{81F54843-2318-4004-9D82-C5A83E3FADEF}"/>
    <cellStyle name="Normal 2 15 3 32" xfId="6770" xr:uid="{D1BD47E5-A1A7-4CC9-9272-D3221EF359A4}"/>
    <cellStyle name="Normal 2 15 3 33" xfId="6771" xr:uid="{BF123557-D3A7-4DD9-8A3B-78ECB88FBBB8}"/>
    <cellStyle name="Normal 2 15 3 34" xfId="6772" xr:uid="{7EE4C4AE-EE64-4B58-B63A-A5FBE13E4A8C}"/>
    <cellStyle name="Normal 2 15 3 35" xfId="6773" xr:uid="{8A3BF97A-FF41-4FE5-AEA4-1945DD90FC8B}"/>
    <cellStyle name="Normal 2 15 3 36" xfId="6774" xr:uid="{CBBE5782-5D3B-4663-A6A7-EF2C9D0B328A}"/>
    <cellStyle name="Normal 2 15 3 37" xfId="6775" xr:uid="{CFBEC371-52C4-4D28-B085-54E0CFF78201}"/>
    <cellStyle name="Normal 2 15 3 38" xfId="6776" xr:uid="{AB86F4EB-AE05-4F9F-B7E3-732C42CDBE04}"/>
    <cellStyle name="Normal 2 15 3 4" xfId="6777" xr:uid="{043B4B28-3DFB-4AA7-ABC7-2B07496EADD2}"/>
    <cellStyle name="Normal 2 15 3 5" xfId="6778" xr:uid="{9D427751-8A94-4D0B-9C17-DB3A9AF88E75}"/>
    <cellStyle name="Normal 2 15 3 6" xfId="6779" xr:uid="{82F3532D-1705-4257-9F3C-F87CB19900B0}"/>
    <cellStyle name="Normal 2 15 3 7" xfId="6780" xr:uid="{772916DE-0663-4041-B43A-2A4906812C20}"/>
    <cellStyle name="Normal 2 15 3 8" xfId="6781" xr:uid="{A34FAD96-A3EF-4280-9DEE-C19238F0B00C}"/>
    <cellStyle name="Normal 2 15 3 9" xfId="6782" xr:uid="{33C5CAED-0BEC-4928-AC43-5679CCAA3CD3}"/>
    <cellStyle name="Normal 2 15 30" xfId="6783" xr:uid="{6988F85D-0549-40C4-A71C-76AA1C083C92}"/>
    <cellStyle name="Normal 2 15 31" xfId="6784" xr:uid="{C6481294-7511-44FC-A32F-19F86B4315B4}"/>
    <cellStyle name="Normal 2 15 32" xfId="6785" xr:uid="{E97EC57C-C2B4-4BD1-A0B1-B96866C38FD1}"/>
    <cellStyle name="Normal 2 15 33" xfId="6786" xr:uid="{8864C812-2912-420F-918D-D387B351AEB4}"/>
    <cellStyle name="Normal 2 15 34" xfId="6787" xr:uid="{6D937F77-4180-4DD1-8761-784BB2EC608B}"/>
    <cellStyle name="Normal 2 15 35" xfId="6788" xr:uid="{B42768AA-4A96-44F6-9AB6-6A964F5D0222}"/>
    <cellStyle name="Normal 2 15 36" xfId="6789" xr:uid="{FD4E871D-2D44-436F-9FEF-ADF350671A26}"/>
    <cellStyle name="Normal 2 15 37" xfId="6790" xr:uid="{8A8D8C7F-2918-4780-A344-2B3F349645C4}"/>
    <cellStyle name="Normal 2 15 38" xfId="6791" xr:uid="{3AA79A21-849C-457D-B451-3738F1DE4F5B}"/>
    <cellStyle name="Normal 2 15 39" xfId="6792" xr:uid="{8358C78D-4F77-40E9-83A4-E9092A3A3CBF}"/>
    <cellStyle name="Normal 2 15 4" xfId="6793" xr:uid="{EED3E009-60E3-4E2E-BE27-03D5826A5C28}"/>
    <cellStyle name="Normal 2 15 40" xfId="6794" xr:uid="{A9243028-C609-455C-AC9C-661F5F6CD3A0}"/>
    <cellStyle name="Normal 2 15 5" xfId="6795" xr:uid="{C206C107-5ACE-4FE5-8D72-C9231B641245}"/>
    <cellStyle name="Normal 2 15 6" xfId="6796" xr:uid="{D7E63F91-6F87-449D-AC73-AB49E435E13F}"/>
    <cellStyle name="Normal 2 15 7" xfId="6797" xr:uid="{248F5658-521E-4417-B48B-86235E7AC084}"/>
    <cellStyle name="Normal 2 15 8" xfId="6798" xr:uid="{2A2A2FBE-1A7B-4A55-B274-848F29C1A2C7}"/>
    <cellStyle name="Normal 2 15 9" xfId="6799" xr:uid="{ACCC4AB0-BAEB-4299-B461-1C59E7BF4C80}"/>
    <cellStyle name="Normal 2 16" xfId="6800" xr:uid="{6830E6C0-3F12-4B4B-9FD2-70D19631CF88}"/>
    <cellStyle name="Normal 2 16 10" xfId="6801" xr:uid="{F7841D3E-B203-4829-A5BC-FEE5EAB2D7B7}"/>
    <cellStyle name="Normal 2 16 11" xfId="6802" xr:uid="{4C1D323A-7712-40EC-94D6-13BE20864652}"/>
    <cellStyle name="Normal 2 16 12" xfId="6803" xr:uid="{EF039881-590E-436F-9892-0E860B0658D1}"/>
    <cellStyle name="Normal 2 16 13" xfId="6804" xr:uid="{619C8B96-CF86-47BD-8B50-09301EC69517}"/>
    <cellStyle name="Normal 2 16 14" xfId="6805" xr:uid="{67D5EF6F-1856-4A61-8C87-C46EFAA90AC8}"/>
    <cellStyle name="Normal 2 16 15" xfId="6806" xr:uid="{BC53D00D-77AB-4079-BE9F-493D31153140}"/>
    <cellStyle name="Normal 2 16 16" xfId="6807" xr:uid="{AA45F975-1EB7-4F69-911B-38FDA5B52766}"/>
    <cellStyle name="Normal 2 16 17" xfId="6808" xr:uid="{8E8DCE86-2E88-447B-BA69-B212AC3204A9}"/>
    <cellStyle name="Normal 2 16 18" xfId="6809" xr:uid="{F4D66F42-75F2-42EE-95A7-7FA86F018D09}"/>
    <cellStyle name="Normal 2 16 19" xfId="6810" xr:uid="{CFB64AB8-C4FA-49D5-AC05-D4FF5D5264D7}"/>
    <cellStyle name="Normal 2 16 2" xfId="6811" xr:uid="{C993AA4A-381B-4193-9910-0518BBBA9F6F}"/>
    <cellStyle name="Normal 2 16 2 10" xfId="6812" xr:uid="{19E17FF9-10A8-49CA-BF84-21477920C410}"/>
    <cellStyle name="Normal 2 16 2 11" xfId="6813" xr:uid="{9702F544-A6E9-41D3-91A2-7327D39F995A}"/>
    <cellStyle name="Normal 2 16 2 12" xfId="6814" xr:uid="{D037D4F9-87BE-4331-B988-035FF5EFD214}"/>
    <cellStyle name="Normal 2 16 2 13" xfId="6815" xr:uid="{91F4DE8F-C598-4E70-9E0C-1FA8B41134EB}"/>
    <cellStyle name="Normal 2 16 2 14" xfId="6816" xr:uid="{33930BF9-78DB-4E97-A465-47B4501CDDB8}"/>
    <cellStyle name="Normal 2 16 2 15" xfId="6817" xr:uid="{FDEEA0A9-1465-4666-BE2F-30137A816C56}"/>
    <cellStyle name="Normal 2 16 2 16" xfId="6818" xr:uid="{366D51BE-6FB5-4B2A-9F81-D53DEF796AC5}"/>
    <cellStyle name="Normal 2 16 2 17" xfId="6819" xr:uid="{FDD1B3A2-E81B-4890-9D45-E84573443509}"/>
    <cellStyle name="Normal 2 16 2 18" xfId="6820" xr:uid="{E7E2F6C5-6A06-4E44-A40A-9DFD7F8F35C7}"/>
    <cellStyle name="Normal 2 16 2 19" xfId="6821" xr:uid="{A4AE7F53-1628-4760-BAA5-DF62E5A1195E}"/>
    <cellStyle name="Normal 2 16 2 2" xfId="6822" xr:uid="{39619A72-D002-4C5A-A442-288C4B35E534}"/>
    <cellStyle name="Normal 2 16 2 2 10" xfId="6823" xr:uid="{FEEDEAB9-27C8-4C58-9340-73685613DE99}"/>
    <cellStyle name="Normal 2 16 2 2 11" xfId="6824" xr:uid="{386C6EF4-53D5-41FA-81C0-E18219A70BE7}"/>
    <cellStyle name="Normal 2 16 2 2 12" xfId="6825" xr:uid="{70F83008-4D1B-472A-97AC-70CBC379DDF8}"/>
    <cellStyle name="Normal 2 16 2 2 13" xfId="6826" xr:uid="{2D42A282-A988-420A-8F6D-AABFE0909EBD}"/>
    <cellStyle name="Normal 2 16 2 2 14" xfId="6827" xr:uid="{D0C6073A-DB35-424B-BCA7-370C18031B29}"/>
    <cellStyle name="Normal 2 16 2 2 15" xfId="6828" xr:uid="{BCE4E5D4-A228-4642-AD1C-8A5B8AFCA5AC}"/>
    <cellStyle name="Normal 2 16 2 2 16" xfId="6829" xr:uid="{4955C725-3DEA-4C17-A3BB-1DA4DE4CBFEA}"/>
    <cellStyle name="Normal 2 16 2 2 17" xfId="6830" xr:uid="{C70434A4-0478-441E-838B-B2F2CDD7650A}"/>
    <cellStyle name="Normal 2 16 2 2 18" xfId="6831" xr:uid="{04284CEF-09CE-4348-A648-A1B067D9062A}"/>
    <cellStyle name="Normal 2 16 2 2 19" xfId="6832" xr:uid="{ECAE23A5-9648-4E24-9002-451EDC18E380}"/>
    <cellStyle name="Normal 2 16 2 2 2" xfId="6833" xr:uid="{B886A03D-6B9B-4811-A716-4C21AF04CB42}"/>
    <cellStyle name="Normal 2 16 2 2 2 10" xfId="6834" xr:uid="{8003CDE9-6D4D-41BB-A53A-DC7C0BD53890}"/>
    <cellStyle name="Normal 2 16 2 2 2 11" xfId="6835" xr:uid="{A391FD51-825B-41B8-A13E-081D9337287A}"/>
    <cellStyle name="Normal 2 16 2 2 2 12" xfId="6836" xr:uid="{935F7BB6-EDAB-46B1-8509-62BBD967CFB6}"/>
    <cellStyle name="Normal 2 16 2 2 2 13" xfId="6837" xr:uid="{09067A84-BC53-46FE-A781-CE89CB1E9428}"/>
    <cellStyle name="Normal 2 16 2 2 2 14" xfId="6838" xr:uid="{32669F86-18BD-4A13-B47D-AC50AB6AD283}"/>
    <cellStyle name="Normal 2 16 2 2 2 15" xfId="6839" xr:uid="{F8C9B251-A17D-42C1-AD73-FE72579C4C17}"/>
    <cellStyle name="Normal 2 16 2 2 2 16" xfId="6840" xr:uid="{A7D3AF78-F971-42A4-8043-69C33A236C73}"/>
    <cellStyle name="Normal 2 16 2 2 2 17" xfId="6841" xr:uid="{7D816797-068E-42AF-938D-4A1147CFC85A}"/>
    <cellStyle name="Normal 2 16 2 2 2 18" xfId="6842" xr:uid="{BE9537DB-53EE-452D-B060-3AED56F1514D}"/>
    <cellStyle name="Normal 2 16 2 2 2 19" xfId="6843" xr:uid="{F40EA8EB-03AD-4907-9660-5524A9AA529B}"/>
    <cellStyle name="Normal 2 16 2 2 2 2" xfId="6844" xr:uid="{A746A5B2-C984-4D26-ABA4-074E693D7ED6}"/>
    <cellStyle name="Normal 2 16 2 2 2 20" xfId="6845" xr:uid="{54A4D9C4-082B-4FFE-AF32-F26FE2231553}"/>
    <cellStyle name="Normal 2 16 2 2 2 21" xfId="6846" xr:uid="{5F873252-5DFC-4CD0-B23F-BFD5DFD2BD97}"/>
    <cellStyle name="Normal 2 16 2 2 2 22" xfId="6847" xr:uid="{2A205993-F072-4FC5-B059-7DBEB1B96398}"/>
    <cellStyle name="Normal 2 16 2 2 2 23" xfId="6848" xr:uid="{361774CF-F178-47E4-B164-F4EFBE1E28FC}"/>
    <cellStyle name="Normal 2 16 2 2 2 24" xfId="6849" xr:uid="{D3BE40F5-9857-403A-BF8C-BAFCF36EA1AD}"/>
    <cellStyle name="Normal 2 16 2 2 2 25" xfId="6850" xr:uid="{6F0F57F5-3B23-469D-827F-0247B6B7C1AB}"/>
    <cellStyle name="Normal 2 16 2 2 2 26" xfId="6851" xr:uid="{D2C31C81-5D66-488B-968C-FF43DCC00D7E}"/>
    <cellStyle name="Normal 2 16 2 2 2 27" xfId="6852" xr:uid="{CCC07AAD-B635-411A-99A5-28FFAB56DE32}"/>
    <cellStyle name="Normal 2 16 2 2 2 28" xfId="6853" xr:uid="{CD63A948-DBEC-40C6-9CCC-1B711E2B5570}"/>
    <cellStyle name="Normal 2 16 2 2 2 29" xfId="6854" xr:uid="{1B00E96A-6BD3-4618-A6D0-27BD24482FD9}"/>
    <cellStyle name="Normal 2 16 2 2 2 3" xfId="6855" xr:uid="{92058A9B-FA1E-41CB-BFDC-1D5F91CE5A7D}"/>
    <cellStyle name="Normal 2 16 2 2 2 30" xfId="6856" xr:uid="{BC63AF64-C013-489B-9403-4033F25B53BA}"/>
    <cellStyle name="Normal 2 16 2 2 2 31" xfId="6857" xr:uid="{E1DF3004-01D0-4758-828D-45663CB94EAB}"/>
    <cellStyle name="Normal 2 16 2 2 2 32" xfId="6858" xr:uid="{7F3F1784-582E-4738-908F-7B3DC5C47129}"/>
    <cellStyle name="Normal 2 16 2 2 2 33" xfId="6859" xr:uid="{355D6791-148A-4570-8F92-B69151D1FC1D}"/>
    <cellStyle name="Normal 2 16 2 2 2 34" xfId="6860" xr:uid="{419E9B41-5E52-4485-8CDA-0C33C1DB622B}"/>
    <cellStyle name="Normal 2 16 2 2 2 35" xfId="6861" xr:uid="{EB886162-D031-44FE-833D-8619E634FCFD}"/>
    <cellStyle name="Normal 2 16 2 2 2 36" xfId="6862" xr:uid="{DA26FBDC-DAC4-48A7-BE07-9DCC50449091}"/>
    <cellStyle name="Normal 2 16 2 2 2 37" xfId="6863" xr:uid="{382829BF-D2BB-47F2-9683-C07677B09E38}"/>
    <cellStyle name="Normal 2 16 2 2 2 38" xfId="6864" xr:uid="{749FBE87-0E64-4666-A6C1-25C7B1CA2227}"/>
    <cellStyle name="Normal 2 16 2 2 2 4" xfId="6865" xr:uid="{88FCB577-AB7E-4F69-94C3-BD920577A4F2}"/>
    <cellStyle name="Normal 2 16 2 2 2 5" xfId="6866" xr:uid="{390AB483-CF0E-4CC0-81DD-E906890E1857}"/>
    <cellStyle name="Normal 2 16 2 2 2 6" xfId="6867" xr:uid="{1716032E-1F86-4C9B-8011-62732E8D9C9B}"/>
    <cellStyle name="Normal 2 16 2 2 2 7" xfId="6868" xr:uid="{C2E0903B-8CAA-479C-9F9E-E4E11811E87D}"/>
    <cellStyle name="Normal 2 16 2 2 2 8" xfId="6869" xr:uid="{BED61CFB-C0BA-4E00-A0CE-836FC9DB615D}"/>
    <cellStyle name="Normal 2 16 2 2 2 9" xfId="6870" xr:uid="{8AC30CA7-B8D0-4BD4-BCC0-3118DDA5CB76}"/>
    <cellStyle name="Normal 2 16 2 2 20" xfId="6871" xr:uid="{BE7E7FE3-09A7-490B-AE9E-6B0EAA5FD8C0}"/>
    <cellStyle name="Normal 2 16 2 2 21" xfId="6872" xr:uid="{7134CBDE-38D7-4A22-A6A9-E1AE96328B79}"/>
    <cellStyle name="Normal 2 16 2 2 22" xfId="6873" xr:uid="{63DF30A1-A837-40C7-B5F1-3C4D18B26B85}"/>
    <cellStyle name="Normal 2 16 2 2 23" xfId="6874" xr:uid="{94ADE905-8201-42E2-8F05-E9D7CE98A78E}"/>
    <cellStyle name="Normal 2 16 2 2 24" xfId="6875" xr:uid="{A777FB3C-B801-4357-BE2B-A0351296DDB5}"/>
    <cellStyle name="Normal 2 16 2 2 25" xfId="6876" xr:uid="{478F6B83-5004-4D4E-A051-D96CE9724649}"/>
    <cellStyle name="Normal 2 16 2 2 26" xfId="6877" xr:uid="{F9BBA70B-D019-4D9F-94D8-333D89AD930F}"/>
    <cellStyle name="Normal 2 16 2 2 27" xfId="6878" xr:uid="{A06FA27A-668D-486B-B5DC-FDE8725BEE11}"/>
    <cellStyle name="Normal 2 16 2 2 28" xfId="6879" xr:uid="{41CFECE7-7ED8-4D32-8F00-02327674CB90}"/>
    <cellStyle name="Normal 2 16 2 2 29" xfId="6880" xr:uid="{021CE7E8-9882-4A81-8165-95880C646C2E}"/>
    <cellStyle name="Normal 2 16 2 2 3" xfId="6881" xr:uid="{B45FC45A-5AFB-4306-BE7B-C747892ED504}"/>
    <cellStyle name="Normal 2 16 2 2 30" xfId="6882" xr:uid="{8215B182-1622-4AFB-93A3-CFB123F30730}"/>
    <cellStyle name="Normal 2 16 2 2 31" xfId="6883" xr:uid="{AD4C0B57-69D9-438F-9E19-B60CECC42CC6}"/>
    <cellStyle name="Normal 2 16 2 2 32" xfId="6884" xr:uid="{50EF0AFA-677B-4A68-A002-C6D768F93318}"/>
    <cellStyle name="Normal 2 16 2 2 33" xfId="6885" xr:uid="{D4B7AB7C-D363-4546-9517-377F7CEE429D}"/>
    <cellStyle name="Normal 2 16 2 2 34" xfId="6886" xr:uid="{690CEB6B-68AC-46E6-89CA-630C4ADBC4A2}"/>
    <cellStyle name="Normal 2 16 2 2 35" xfId="6887" xr:uid="{97863D40-0B2A-4E3D-86F8-A3E919F97421}"/>
    <cellStyle name="Normal 2 16 2 2 36" xfId="6888" xr:uid="{2D69E200-09B6-48C7-B0F0-5A0EFB379499}"/>
    <cellStyle name="Normal 2 16 2 2 37" xfId="6889" xr:uid="{8B3D6154-BD28-4864-9D80-97E8490F3675}"/>
    <cellStyle name="Normal 2 16 2 2 38" xfId="6890" xr:uid="{52833E6D-F5A1-43E7-9F9C-0E54EF57141E}"/>
    <cellStyle name="Normal 2 16 2 2 4" xfId="6891" xr:uid="{63BD2712-6931-4DD4-924B-6F2817D18877}"/>
    <cellStyle name="Normal 2 16 2 2 5" xfId="6892" xr:uid="{A9499D04-565D-4713-92CC-CE93EFC2B032}"/>
    <cellStyle name="Normal 2 16 2 2 6" xfId="6893" xr:uid="{EB798B3B-09C2-4639-83B1-24ACA1AAFD6A}"/>
    <cellStyle name="Normal 2 16 2 2 7" xfId="6894" xr:uid="{E8146F14-1E69-455E-BE96-E8F299B916CC}"/>
    <cellStyle name="Normal 2 16 2 2 8" xfId="6895" xr:uid="{E1ECD37B-A987-46CA-B5A5-7A51403F7FB9}"/>
    <cellStyle name="Normal 2 16 2 2 9" xfId="6896" xr:uid="{E8E38A75-604F-4B59-809B-C9D1DC5DD129}"/>
    <cellStyle name="Normal 2 16 2 20" xfId="6897" xr:uid="{9DAC9C82-C319-4BB0-9BB9-2B8057301261}"/>
    <cellStyle name="Normal 2 16 2 21" xfId="6898" xr:uid="{9A304E71-A2E8-4E9D-93E0-A5A127E7D52F}"/>
    <cellStyle name="Normal 2 16 2 22" xfId="6899" xr:uid="{9C1CB61B-EB20-49E0-B884-EE509B65EA02}"/>
    <cellStyle name="Normal 2 16 2 23" xfId="6900" xr:uid="{A4D28A23-4DD0-4CA8-9CCD-732144F22528}"/>
    <cellStyle name="Normal 2 16 2 24" xfId="6901" xr:uid="{D23A52BD-BD56-47E9-AFB7-47730E52B0A8}"/>
    <cellStyle name="Normal 2 16 2 25" xfId="6902" xr:uid="{4279B7BA-E24E-4049-8009-848090171CB2}"/>
    <cellStyle name="Normal 2 16 2 26" xfId="6903" xr:uid="{A0F59782-FC8E-4F94-9847-C6940FA0FD17}"/>
    <cellStyle name="Normal 2 16 2 27" xfId="6904" xr:uid="{EAA2FC2C-02C8-4180-BADE-349AE9FB18C2}"/>
    <cellStyle name="Normal 2 16 2 28" xfId="6905" xr:uid="{17F905B8-40A8-4BC9-AEBD-C75141C1FD6A}"/>
    <cellStyle name="Normal 2 16 2 29" xfId="6906" xr:uid="{64399F23-589C-44BD-A095-D7BA280C03C6}"/>
    <cellStyle name="Normal 2 16 2 3" xfId="6907" xr:uid="{D8629291-E7EB-4E6E-9569-90E7D76A6B46}"/>
    <cellStyle name="Normal 2 16 2 30" xfId="6908" xr:uid="{23936110-0A2E-4B4D-95E6-A7589DEA7F80}"/>
    <cellStyle name="Normal 2 16 2 31" xfId="6909" xr:uid="{2730A0A6-7457-4EA0-B73E-D2071851E165}"/>
    <cellStyle name="Normal 2 16 2 32" xfId="6910" xr:uid="{5FA7F57D-EB4A-4D8A-9AD1-1815B4716A2C}"/>
    <cellStyle name="Normal 2 16 2 33" xfId="6911" xr:uid="{9B50679D-CBF0-41BA-8B14-8A17B507F9F1}"/>
    <cellStyle name="Normal 2 16 2 34" xfId="6912" xr:uid="{09B68CD3-E9AE-4A1A-80F1-958AE55454CF}"/>
    <cellStyle name="Normal 2 16 2 35" xfId="6913" xr:uid="{15259F2C-BFD8-49BE-A4E7-38ED3AC916AD}"/>
    <cellStyle name="Normal 2 16 2 36" xfId="6914" xr:uid="{25967873-A510-4BA5-8701-CE4B3A1A7530}"/>
    <cellStyle name="Normal 2 16 2 37" xfId="6915" xr:uid="{9A333B16-654A-4311-9393-D2804338C77E}"/>
    <cellStyle name="Normal 2 16 2 38" xfId="6916" xr:uid="{DDB1007F-739D-4DEB-BF2C-73DDACFE2568}"/>
    <cellStyle name="Normal 2 16 2 39" xfId="6917" xr:uid="{2EDA13EF-9790-4043-A867-9ABEC9A72093}"/>
    <cellStyle name="Normal 2 16 2 4" xfId="6918" xr:uid="{7C7243D7-8D3D-4C93-A0DC-A87A7805F36E}"/>
    <cellStyle name="Normal 2 16 2 40" xfId="6919" xr:uid="{C0EBEDB1-70DD-4B5F-8999-C397EFF4A10F}"/>
    <cellStyle name="Normal 2 16 2 5" xfId="6920" xr:uid="{C0B220F6-5907-411B-B3AB-B86187B86103}"/>
    <cellStyle name="Normal 2 16 2 6" xfId="6921" xr:uid="{548F7D56-AF8B-47C9-B4FA-4A11CEFF2778}"/>
    <cellStyle name="Normal 2 16 2 7" xfId="6922" xr:uid="{C418814C-0DB4-48F9-9C26-2DC8B1871F15}"/>
    <cellStyle name="Normal 2 16 2 8" xfId="6923" xr:uid="{223E0C4C-753A-448E-8595-C9CABD8349BE}"/>
    <cellStyle name="Normal 2 16 2 9" xfId="6924" xr:uid="{BFB7ECA3-C719-4970-B117-5A36544B76FC}"/>
    <cellStyle name="Normal 2 16 20" xfId="6925" xr:uid="{11142868-45B7-4927-B85D-FC78B743BED9}"/>
    <cellStyle name="Normal 2 16 21" xfId="6926" xr:uid="{AEE53258-9597-4D45-8671-ED0352902CD5}"/>
    <cellStyle name="Normal 2 16 22" xfId="6927" xr:uid="{F644C760-7F05-41EA-91E9-CB928A77BA07}"/>
    <cellStyle name="Normal 2 16 23" xfId="6928" xr:uid="{002BD3A0-C4F3-475E-9DD0-94B0478DD34F}"/>
    <cellStyle name="Normal 2 16 24" xfId="6929" xr:uid="{5944CF6C-03CD-446E-882E-3AAF5165CD06}"/>
    <cellStyle name="Normal 2 16 25" xfId="6930" xr:uid="{174FF719-91C7-48A8-BD9B-FFA444DB3684}"/>
    <cellStyle name="Normal 2 16 26" xfId="6931" xr:uid="{3B8BD0CB-2767-49AD-92E1-C3AA67E1BB28}"/>
    <cellStyle name="Normal 2 16 27" xfId="6932" xr:uid="{3B6A07B4-5C0D-4BDD-A9B9-44DDEE810824}"/>
    <cellStyle name="Normal 2 16 28" xfId="6933" xr:uid="{39058D9B-BA8A-4402-8FEB-DE69BB1A9CC4}"/>
    <cellStyle name="Normal 2 16 29" xfId="6934" xr:uid="{00F9463F-B569-4662-8EF4-2E6D500610C6}"/>
    <cellStyle name="Normal 2 16 3" xfId="6935" xr:uid="{42F5466E-5FE4-401D-BC9C-6234454CF39A}"/>
    <cellStyle name="Normal 2 16 3 10" xfId="6936" xr:uid="{A69C4B3D-C6F4-48D1-B0E5-332F2F308983}"/>
    <cellStyle name="Normal 2 16 3 11" xfId="6937" xr:uid="{DC77E943-E5D5-42CC-A90A-A7F4C23F4F0A}"/>
    <cellStyle name="Normal 2 16 3 12" xfId="6938" xr:uid="{485B754A-237C-46E0-ACB5-FB7631365D7B}"/>
    <cellStyle name="Normal 2 16 3 13" xfId="6939" xr:uid="{9CC999DF-B506-4373-8791-F1FB5B3D8625}"/>
    <cellStyle name="Normal 2 16 3 14" xfId="6940" xr:uid="{60A85122-934C-497B-9354-5F00AE4EE017}"/>
    <cellStyle name="Normal 2 16 3 15" xfId="6941" xr:uid="{8F9A132A-420E-46DA-BEA1-A84534ACBCA4}"/>
    <cellStyle name="Normal 2 16 3 16" xfId="6942" xr:uid="{7EA608BE-97BB-42B1-B770-596427D8074E}"/>
    <cellStyle name="Normal 2 16 3 17" xfId="6943" xr:uid="{E19F10F0-68B8-40B5-9F7C-62A18E9690D8}"/>
    <cellStyle name="Normal 2 16 3 18" xfId="6944" xr:uid="{ADF87609-7D18-4ABF-B075-17744B1B0A93}"/>
    <cellStyle name="Normal 2 16 3 19" xfId="6945" xr:uid="{3607545A-BE90-43CD-883D-10EEDE52B25A}"/>
    <cellStyle name="Normal 2 16 3 2" xfId="6946" xr:uid="{0A95ADA8-C7F0-4B17-9359-F1D519A49E34}"/>
    <cellStyle name="Normal 2 16 3 2 10" xfId="6947" xr:uid="{1FC68662-F794-4AF8-B6E9-96F9FDE29FD3}"/>
    <cellStyle name="Normal 2 16 3 2 11" xfId="6948" xr:uid="{C65638D1-0BF5-428E-969C-7B584A378FD5}"/>
    <cellStyle name="Normal 2 16 3 2 12" xfId="6949" xr:uid="{7115B874-EBD7-43E9-B3C2-3585C9185C41}"/>
    <cellStyle name="Normal 2 16 3 2 13" xfId="6950" xr:uid="{7C5A17F5-0B2F-483D-BE11-D765147933BD}"/>
    <cellStyle name="Normal 2 16 3 2 14" xfId="6951" xr:uid="{96817433-DD32-4782-8FED-CB11CCFBF948}"/>
    <cellStyle name="Normal 2 16 3 2 15" xfId="6952" xr:uid="{DBB3EAC3-FF96-4575-BAB3-9DB250ECDE42}"/>
    <cellStyle name="Normal 2 16 3 2 16" xfId="6953" xr:uid="{40FD1FF7-C597-4B06-B985-E5A0738F7743}"/>
    <cellStyle name="Normal 2 16 3 2 17" xfId="6954" xr:uid="{BAB362AE-5BAC-49BC-95CC-26B0B376248C}"/>
    <cellStyle name="Normal 2 16 3 2 18" xfId="6955" xr:uid="{F090328C-C5E8-4DE2-95DC-50B4BCC04EEA}"/>
    <cellStyle name="Normal 2 16 3 2 19" xfId="6956" xr:uid="{5427803D-F3F1-4FC3-B17B-C4B95D5A8027}"/>
    <cellStyle name="Normal 2 16 3 2 2" xfId="6957" xr:uid="{B86AC7BC-8FA7-413E-8873-03F565BD52D8}"/>
    <cellStyle name="Normal 2 16 3 2 20" xfId="6958" xr:uid="{742D3FA1-3202-4260-BF8E-BCCD7E9C9038}"/>
    <cellStyle name="Normal 2 16 3 2 21" xfId="6959" xr:uid="{A3ACDEB4-706F-44B3-82F0-CCB565E68CB8}"/>
    <cellStyle name="Normal 2 16 3 2 22" xfId="6960" xr:uid="{C641A858-2AF1-46A3-AB24-5B2C6D7171DD}"/>
    <cellStyle name="Normal 2 16 3 2 23" xfId="6961" xr:uid="{70F2FE63-8FAF-4BFC-B568-0F0AA5D208CE}"/>
    <cellStyle name="Normal 2 16 3 2 24" xfId="6962" xr:uid="{24852F06-D864-4D96-B899-6226BD161171}"/>
    <cellStyle name="Normal 2 16 3 2 25" xfId="6963" xr:uid="{A8A1C087-DAF1-4C6D-9F02-EAD550C6CB1E}"/>
    <cellStyle name="Normal 2 16 3 2 26" xfId="6964" xr:uid="{FC249B8A-C9C7-45C9-A36B-937FC9154A20}"/>
    <cellStyle name="Normal 2 16 3 2 27" xfId="6965" xr:uid="{1C3F8188-9417-4045-83AB-75C3C459F6EF}"/>
    <cellStyle name="Normal 2 16 3 2 28" xfId="6966" xr:uid="{0BA9EA2F-597B-45B8-9A07-8A89E7E14F76}"/>
    <cellStyle name="Normal 2 16 3 2 29" xfId="6967" xr:uid="{91A2C073-D578-4F82-91E6-37B21B5AEB6E}"/>
    <cellStyle name="Normal 2 16 3 2 3" xfId="6968" xr:uid="{AA6F3694-D55E-43AD-8312-DEA482BC83CB}"/>
    <cellStyle name="Normal 2 16 3 2 30" xfId="6969" xr:uid="{E9995CFE-8D73-4B1D-96C0-F19C7A31C5A1}"/>
    <cellStyle name="Normal 2 16 3 2 31" xfId="6970" xr:uid="{30B687F7-FCA1-4DDE-A4DB-315239B171F2}"/>
    <cellStyle name="Normal 2 16 3 2 32" xfId="6971" xr:uid="{038922B7-78B5-4ADE-A139-AA034B2E2D59}"/>
    <cellStyle name="Normal 2 16 3 2 33" xfId="6972" xr:uid="{4C649977-069C-4BA1-9C9A-C7EE809C6F8B}"/>
    <cellStyle name="Normal 2 16 3 2 34" xfId="6973" xr:uid="{8206C3CB-8535-40A7-8159-890953A20B59}"/>
    <cellStyle name="Normal 2 16 3 2 35" xfId="6974" xr:uid="{6088EC0A-2345-48DE-AB21-015A2698CB45}"/>
    <cellStyle name="Normal 2 16 3 2 36" xfId="6975" xr:uid="{C380D1D4-D9D5-490A-9569-C9384300590E}"/>
    <cellStyle name="Normal 2 16 3 2 37" xfId="6976" xr:uid="{727DE9EB-93CA-4DC4-B704-2F7FE1F40F03}"/>
    <cellStyle name="Normal 2 16 3 2 38" xfId="6977" xr:uid="{5FB4C22C-9780-4C84-B62F-1B0D9146667C}"/>
    <cellStyle name="Normal 2 16 3 2 4" xfId="6978" xr:uid="{9AF49460-4FF2-4E83-B936-95CD5FF5DBD5}"/>
    <cellStyle name="Normal 2 16 3 2 5" xfId="6979" xr:uid="{67DFF9CC-7158-4F89-87A1-9D7778B56A1D}"/>
    <cellStyle name="Normal 2 16 3 2 6" xfId="6980" xr:uid="{8342180B-9096-41B1-A0E8-56F674391D3C}"/>
    <cellStyle name="Normal 2 16 3 2 7" xfId="6981" xr:uid="{6F9ADCAD-4022-4A98-A301-C19AE222E90B}"/>
    <cellStyle name="Normal 2 16 3 2 8" xfId="6982" xr:uid="{3607FB07-4F02-4AB5-83AA-DA03B3599979}"/>
    <cellStyle name="Normal 2 16 3 2 9" xfId="6983" xr:uid="{93BA0826-F1CC-411D-A40B-FD26D301D1DE}"/>
    <cellStyle name="Normal 2 16 3 20" xfId="6984" xr:uid="{6C3CC7B5-28AB-4A4F-A2B9-44F2EFF69CD6}"/>
    <cellStyle name="Normal 2 16 3 21" xfId="6985" xr:uid="{BCCABE44-895B-47D5-B472-8995B61A38F6}"/>
    <cellStyle name="Normal 2 16 3 22" xfId="6986" xr:uid="{9E8972F3-7DE3-4F5B-8BB2-FD48B1064789}"/>
    <cellStyle name="Normal 2 16 3 23" xfId="6987" xr:uid="{6A936CF5-3F46-47E6-8ADE-CC8C371253D0}"/>
    <cellStyle name="Normal 2 16 3 24" xfId="6988" xr:uid="{1660B99E-86CB-47DA-A808-9138DF72E7A2}"/>
    <cellStyle name="Normal 2 16 3 25" xfId="6989" xr:uid="{9C6777C9-2426-44DD-A317-4B3398960334}"/>
    <cellStyle name="Normal 2 16 3 26" xfId="6990" xr:uid="{272FFBB8-87BC-4A53-8B15-C8BE7E64A46B}"/>
    <cellStyle name="Normal 2 16 3 27" xfId="6991" xr:uid="{5760DD15-29BC-404A-B022-42EC9766282F}"/>
    <cellStyle name="Normal 2 16 3 28" xfId="6992" xr:uid="{C544274C-1CD7-4DF7-A67B-20EFA7715C2A}"/>
    <cellStyle name="Normal 2 16 3 29" xfId="6993" xr:uid="{EF68D34B-6AFE-4A6D-9CAA-AC45119A31E2}"/>
    <cellStyle name="Normal 2 16 3 3" xfId="6994" xr:uid="{841B4587-840C-4F3E-8A22-300A85DF603D}"/>
    <cellStyle name="Normal 2 16 3 30" xfId="6995" xr:uid="{17AB81CC-30AB-44F2-A38C-AD04505C8266}"/>
    <cellStyle name="Normal 2 16 3 31" xfId="6996" xr:uid="{27449976-3DE8-4891-8970-84EF3E4ADBFD}"/>
    <cellStyle name="Normal 2 16 3 32" xfId="6997" xr:uid="{0B7E48FF-4282-45DC-AA37-796129BBC206}"/>
    <cellStyle name="Normal 2 16 3 33" xfId="6998" xr:uid="{08A6324C-EDCC-4F48-9347-1FB4E65B0B30}"/>
    <cellStyle name="Normal 2 16 3 34" xfId="6999" xr:uid="{96935692-F28B-4204-8E55-ECA9928A01FC}"/>
    <cellStyle name="Normal 2 16 3 35" xfId="7000" xr:uid="{601C953C-FB6C-499E-8851-2AF0224744DA}"/>
    <cellStyle name="Normal 2 16 3 36" xfId="7001" xr:uid="{567B6B35-6E5D-4ED9-A5F6-8083AEF969CA}"/>
    <cellStyle name="Normal 2 16 3 37" xfId="7002" xr:uid="{32E7A493-2A99-401D-9907-C2F6CB3AACA9}"/>
    <cellStyle name="Normal 2 16 3 38" xfId="7003" xr:uid="{1C12DDA2-F885-4617-88DF-E170F561EE63}"/>
    <cellStyle name="Normal 2 16 3 4" xfId="7004" xr:uid="{212ADF7D-9821-40FE-97AF-AEB83300D554}"/>
    <cellStyle name="Normal 2 16 3 5" xfId="7005" xr:uid="{FECE2AB1-01E0-4E9A-A99B-0000CD9E3B6E}"/>
    <cellStyle name="Normal 2 16 3 6" xfId="7006" xr:uid="{7FB3399A-5F8E-4A3F-A14B-B316DF1872D1}"/>
    <cellStyle name="Normal 2 16 3 7" xfId="7007" xr:uid="{28869B8D-E072-46E7-9C9B-9C79A1EB050A}"/>
    <cellStyle name="Normal 2 16 3 8" xfId="7008" xr:uid="{6BF9E9B9-A70D-45D7-BFD0-18DC0898C13E}"/>
    <cellStyle name="Normal 2 16 3 9" xfId="7009" xr:uid="{5740B394-F050-48CE-B9F1-D5B214D15AAB}"/>
    <cellStyle name="Normal 2 16 30" xfId="7010" xr:uid="{7C1D6CAF-06CF-41EE-B343-DA34BF4F081C}"/>
    <cellStyle name="Normal 2 16 31" xfId="7011" xr:uid="{56A916F5-21B7-420C-AD21-3C44D92C62B2}"/>
    <cellStyle name="Normal 2 16 32" xfId="7012" xr:uid="{E8E5D5F8-5AF9-4941-93B4-38963C2C2848}"/>
    <cellStyle name="Normal 2 16 33" xfId="7013" xr:uid="{97206358-4A6E-467A-B599-3E0AB3F2FF2A}"/>
    <cellStyle name="Normal 2 16 34" xfId="7014" xr:uid="{D0435D43-66BF-4415-8E33-1135ACF1AE99}"/>
    <cellStyle name="Normal 2 16 35" xfId="7015" xr:uid="{8E97A1EC-DCBC-4D38-8E15-ED6845D1E32C}"/>
    <cellStyle name="Normal 2 16 36" xfId="7016" xr:uid="{2D47175A-3908-4158-B2E8-75D37C9A7478}"/>
    <cellStyle name="Normal 2 16 37" xfId="7017" xr:uid="{0B4D7022-C6B0-4976-98B7-DF401AF2082F}"/>
    <cellStyle name="Normal 2 16 38" xfId="7018" xr:uid="{5D87E505-D5D6-4DF1-8223-5C40B59001C6}"/>
    <cellStyle name="Normal 2 16 39" xfId="7019" xr:uid="{8FD9EFEF-0151-42C3-9644-49A36B5BDAA8}"/>
    <cellStyle name="Normal 2 16 4" xfId="7020" xr:uid="{C8EE791E-1FAC-4A62-B9CA-8F42A151F77C}"/>
    <cellStyle name="Normal 2 16 40" xfId="7021" xr:uid="{D2DF733E-32C0-4BAA-B343-B092D8B1E91E}"/>
    <cellStyle name="Normal 2 16 5" xfId="7022" xr:uid="{36CCDDE6-5465-4866-BEC4-1DD793B6E62E}"/>
    <cellStyle name="Normal 2 16 6" xfId="7023" xr:uid="{8EC5952F-C34B-4DB6-82E9-D5612EB7959F}"/>
    <cellStyle name="Normal 2 16 7" xfId="7024" xr:uid="{D8B48093-8ED8-40E9-B4AC-4632E93B41AE}"/>
    <cellStyle name="Normal 2 16 8" xfId="7025" xr:uid="{37CA5853-A4CD-4EF6-A255-5C692482B66C}"/>
    <cellStyle name="Normal 2 16 9" xfId="7026" xr:uid="{5DFE5F78-5D6C-493E-88E5-73D63CA7722D}"/>
    <cellStyle name="Normal 2 17" xfId="7027" xr:uid="{C0D2990E-8291-425D-9751-C854EAB8F60B}"/>
    <cellStyle name="Normal 2 17 10" xfId="7028" xr:uid="{CA65DD83-B9CA-49B7-9039-81ADB4BEA80C}"/>
    <cellStyle name="Normal 2 17 11" xfId="7029" xr:uid="{B9F4D3A6-D6C8-4EEC-B7A8-3CE4A07F5E19}"/>
    <cellStyle name="Normal 2 17 12" xfId="7030" xr:uid="{D5D68A63-A5F2-4F2A-A396-B45EA05FAF20}"/>
    <cellStyle name="Normal 2 17 13" xfId="7031" xr:uid="{84FEE48B-F323-434E-8DF2-3CB82CCB7A80}"/>
    <cellStyle name="Normal 2 17 14" xfId="7032" xr:uid="{0A68BC64-A904-4E96-9029-C309229BCC19}"/>
    <cellStyle name="Normal 2 17 15" xfId="7033" xr:uid="{51AAA416-A1E9-4E16-9665-CA0D86E66295}"/>
    <cellStyle name="Normal 2 17 16" xfId="7034" xr:uid="{EF9EFC7B-6352-4E6D-A8A8-A813991EF0AD}"/>
    <cellStyle name="Normal 2 17 17" xfId="7035" xr:uid="{E2E57949-4D5C-440D-9458-8AE7B71BE302}"/>
    <cellStyle name="Normal 2 17 18" xfId="7036" xr:uid="{F386A71E-660C-4F59-83FF-2506E80B01D7}"/>
    <cellStyle name="Normal 2 17 19" xfId="7037" xr:uid="{68A491A6-6865-4113-B5ED-00776BA6ED17}"/>
    <cellStyle name="Normal 2 17 2" xfId="7038" xr:uid="{77C521F1-DA33-47CD-9FB7-5CFD40C15F4E}"/>
    <cellStyle name="Normal 2 17 2 10" xfId="7039" xr:uid="{FAB34143-6080-4828-AC93-D21656187CA3}"/>
    <cellStyle name="Normal 2 17 2 11" xfId="7040" xr:uid="{EA8CFE2D-5741-485B-88A0-2BFE500A8D43}"/>
    <cellStyle name="Normal 2 17 2 12" xfId="7041" xr:uid="{A8E62439-77B5-41EF-BF14-BFC82018BAA2}"/>
    <cellStyle name="Normal 2 17 2 13" xfId="7042" xr:uid="{AEF344B6-960C-431F-B93B-6D3A35081B98}"/>
    <cellStyle name="Normal 2 17 2 14" xfId="7043" xr:uid="{BBEF1E68-DE1C-49FA-BA43-0FB2AAAAEFCB}"/>
    <cellStyle name="Normal 2 17 2 15" xfId="7044" xr:uid="{1C300C5E-BD4C-4DC9-AE8B-404197987DD5}"/>
    <cellStyle name="Normal 2 17 2 16" xfId="7045" xr:uid="{9E8DEB64-AF78-4170-BD6A-C0BE4DF950F9}"/>
    <cellStyle name="Normal 2 17 2 17" xfId="7046" xr:uid="{8C60BBEE-11DF-4DE5-BACE-1A74B51619D8}"/>
    <cellStyle name="Normal 2 17 2 18" xfId="7047" xr:uid="{9789F832-D74C-418B-B8EF-B9EFA67A0236}"/>
    <cellStyle name="Normal 2 17 2 19" xfId="7048" xr:uid="{8B352721-C245-4468-95B5-AF7B63E6E1A1}"/>
    <cellStyle name="Normal 2 17 2 2" xfId="7049" xr:uid="{D5D3696D-87C9-484D-9D50-3D4AB599FBE8}"/>
    <cellStyle name="Normal 2 17 2 2 10" xfId="7050" xr:uid="{6A0936B5-EEB5-4CC4-AF4B-5B26C076F7BD}"/>
    <cellStyle name="Normal 2 17 2 2 11" xfId="7051" xr:uid="{7E816CC2-53E0-47F0-A4C6-5A04CF008107}"/>
    <cellStyle name="Normal 2 17 2 2 12" xfId="7052" xr:uid="{7ECA64B3-AD7D-4238-BED4-B5715F9E6007}"/>
    <cellStyle name="Normal 2 17 2 2 13" xfId="7053" xr:uid="{6A053559-7A19-487A-A609-94AB3969CA6F}"/>
    <cellStyle name="Normal 2 17 2 2 14" xfId="7054" xr:uid="{F9B93B71-3E18-4A63-89F6-BD2C71026316}"/>
    <cellStyle name="Normal 2 17 2 2 15" xfId="7055" xr:uid="{9F95EBE1-EE83-4A9F-8976-B06F32DE5F2D}"/>
    <cellStyle name="Normal 2 17 2 2 16" xfId="7056" xr:uid="{F4438283-1F4F-4AF7-B5F6-DA3416052CD4}"/>
    <cellStyle name="Normal 2 17 2 2 17" xfId="7057" xr:uid="{609954BC-948D-4B77-B656-2CA882EB5925}"/>
    <cellStyle name="Normal 2 17 2 2 18" xfId="7058" xr:uid="{46D1B762-801A-4AC5-B6EF-4C347F7C56E2}"/>
    <cellStyle name="Normal 2 17 2 2 19" xfId="7059" xr:uid="{E113233A-7497-4BBC-9283-C68C1DB87C56}"/>
    <cellStyle name="Normal 2 17 2 2 2" xfId="7060" xr:uid="{AAAD98C8-9C97-4C60-A773-96FC1719601A}"/>
    <cellStyle name="Normal 2 17 2 2 2 10" xfId="7061" xr:uid="{5C68FFA6-2898-4B31-908F-90E26DD90734}"/>
    <cellStyle name="Normal 2 17 2 2 2 11" xfId="7062" xr:uid="{5B71FD19-0F31-4B03-AECD-EF5BCFBA5568}"/>
    <cellStyle name="Normal 2 17 2 2 2 12" xfId="7063" xr:uid="{93BAE8C9-6D00-486D-A848-76E91274B21C}"/>
    <cellStyle name="Normal 2 17 2 2 2 13" xfId="7064" xr:uid="{E3F03CF6-F086-4646-8471-18983A3DF0A1}"/>
    <cellStyle name="Normal 2 17 2 2 2 14" xfId="7065" xr:uid="{D67CEC7E-3C48-4894-8B92-94479DB70CE8}"/>
    <cellStyle name="Normal 2 17 2 2 2 15" xfId="7066" xr:uid="{F71FEB14-A7ED-4791-A900-027AB4D6DFA9}"/>
    <cellStyle name="Normal 2 17 2 2 2 16" xfId="7067" xr:uid="{FA99A145-C82B-406F-BF3B-1AF024412120}"/>
    <cellStyle name="Normal 2 17 2 2 2 17" xfId="7068" xr:uid="{8B57116B-984C-4F9C-ADF2-7A39F6D82485}"/>
    <cellStyle name="Normal 2 17 2 2 2 18" xfId="7069" xr:uid="{A1431831-459F-4D28-B513-F2CFDD80E58D}"/>
    <cellStyle name="Normal 2 17 2 2 2 19" xfId="7070" xr:uid="{D3C47183-BB23-44B1-B813-72C5DBCDA0DC}"/>
    <cellStyle name="Normal 2 17 2 2 2 2" xfId="7071" xr:uid="{0A5B05F2-A022-46A8-8807-C2F615967E1F}"/>
    <cellStyle name="Normal 2 17 2 2 2 20" xfId="7072" xr:uid="{88CD5EB4-5B1F-4EE1-B669-7F8E1F3D9713}"/>
    <cellStyle name="Normal 2 17 2 2 2 21" xfId="7073" xr:uid="{35D588DB-564D-43E9-AB07-7C60DC5A179E}"/>
    <cellStyle name="Normal 2 17 2 2 2 22" xfId="7074" xr:uid="{72D00DF7-5BF9-42F8-8DF9-256D6BBC6AC5}"/>
    <cellStyle name="Normal 2 17 2 2 2 23" xfId="7075" xr:uid="{7D60C142-E5BE-4335-84F5-2E41E343EE01}"/>
    <cellStyle name="Normal 2 17 2 2 2 24" xfId="7076" xr:uid="{3890AB94-8E8C-47AC-904F-99202526D556}"/>
    <cellStyle name="Normal 2 17 2 2 2 25" xfId="7077" xr:uid="{E554A636-8C8B-4AED-A05D-FC1E4F68F5FD}"/>
    <cellStyle name="Normal 2 17 2 2 2 26" xfId="7078" xr:uid="{BFE8A955-D1B3-4C3E-9247-9C1E55D5BE15}"/>
    <cellStyle name="Normal 2 17 2 2 2 27" xfId="7079" xr:uid="{28515534-B755-4BB9-B083-FDAAE758B4CF}"/>
    <cellStyle name="Normal 2 17 2 2 2 28" xfId="7080" xr:uid="{2144FBD3-0607-4C96-9CD3-8790586E6952}"/>
    <cellStyle name="Normal 2 17 2 2 2 29" xfId="7081" xr:uid="{1667910F-2911-4C69-B9F5-972F8D703B1C}"/>
    <cellStyle name="Normal 2 17 2 2 2 3" xfId="7082" xr:uid="{4E45C9AB-EAAF-4502-A0BE-7BE694CF3260}"/>
    <cellStyle name="Normal 2 17 2 2 2 30" xfId="7083" xr:uid="{571A3EFD-C786-4FFE-851D-E7B9FAF0C4DE}"/>
    <cellStyle name="Normal 2 17 2 2 2 31" xfId="7084" xr:uid="{68D8A151-AA1A-4DA1-87B8-E650DCF005FD}"/>
    <cellStyle name="Normal 2 17 2 2 2 32" xfId="7085" xr:uid="{A8CDE647-21A4-4241-8E88-7CADA97723B1}"/>
    <cellStyle name="Normal 2 17 2 2 2 33" xfId="7086" xr:uid="{2ACA1BF9-FCFA-4D27-B72E-7ABA8D4B944F}"/>
    <cellStyle name="Normal 2 17 2 2 2 34" xfId="7087" xr:uid="{71015D47-8496-4AD0-B3C3-78BC3C02A5A4}"/>
    <cellStyle name="Normal 2 17 2 2 2 35" xfId="7088" xr:uid="{8EE2FC21-4BB8-4096-86CF-1EF7A51FB4AB}"/>
    <cellStyle name="Normal 2 17 2 2 2 36" xfId="7089" xr:uid="{65904427-DAD2-4B70-A8B3-A0169DF45E34}"/>
    <cellStyle name="Normal 2 17 2 2 2 37" xfId="7090" xr:uid="{4AFF5BD2-B807-4C7C-AA6A-54A6A74A8457}"/>
    <cellStyle name="Normal 2 17 2 2 2 38" xfId="7091" xr:uid="{FEBC016B-87F0-43AE-8C8E-ECD8D5ADEC25}"/>
    <cellStyle name="Normal 2 17 2 2 2 4" xfId="7092" xr:uid="{6B53C1E8-A55E-461B-AEDE-6F3074154E97}"/>
    <cellStyle name="Normal 2 17 2 2 2 5" xfId="7093" xr:uid="{76595620-F47D-41C6-8D6F-B0CBDE11F873}"/>
    <cellStyle name="Normal 2 17 2 2 2 6" xfId="7094" xr:uid="{FEA2764D-B08A-4C1E-8AD5-7D4F51CAA8CB}"/>
    <cellStyle name="Normal 2 17 2 2 2 7" xfId="7095" xr:uid="{5B033CD9-5E42-4463-BF64-C6D43B9B49B4}"/>
    <cellStyle name="Normal 2 17 2 2 2 8" xfId="7096" xr:uid="{D36F51C9-02ED-4EAF-B86F-0E6376C8FE88}"/>
    <cellStyle name="Normal 2 17 2 2 2 9" xfId="7097" xr:uid="{C9BA748A-9F8D-457B-9DEA-BBC22A79ECA3}"/>
    <cellStyle name="Normal 2 17 2 2 20" xfId="7098" xr:uid="{A9F9C1DF-EF90-40FE-9533-7CEF0CD467C8}"/>
    <cellStyle name="Normal 2 17 2 2 21" xfId="7099" xr:uid="{5B016ECB-AB8B-4647-86F8-CDD2E0544217}"/>
    <cellStyle name="Normal 2 17 2 2 22" xfId="7100" xr:uid="{815E5EE4-90F3-4BF1-B8FF-EECA1775A31E}"/>
    <cellStyle name="Normal 2 17 2 2 23" xfId="7101" xr:uid="{86555845-F0C4-4FF3-A00D-43FB873B4F85}"/>
    <cellStyle name="Normal 2 17 2 2 24" xfId="7102" xr:uid="{289378F8-F385-48A9-9BCF-B31B923651BC}"/>
    <cellStyle name="Normal 2 17 2 2 25" xfId="7103" xr:uid="{F8173029-67C7-4013-A947-1D0BC0BA8C51}"/>
    <cellStyle name="Normal 2 17 2 2 26" xfId="7104" xr:uid="{8E02BF30-874D-4A1E-A616-B883B1AEC4D3}"/>
    <cellStyle name="Normal 2 17 2 2 27" xfId="7105" xr:uid="{1783209E-094F-4A2E-A783-5C661DD077FF}"/>
    <cellStyle name="Normal 2 17 2 2 28" xfId="7106" xr:uid="{902485C7-FDE6-48F4-8417-EEE841B440F3}"/>
    <cellStyle name="Normal 2 17 2 2 29" xfId="7107" xr:uid="{BEA42ABC-4328-4FF9-BF86-484D021CC1DF}"/>
    <cellStyle name="Normal 2 17 2 2 3" xfId="7108" xr:uid="{4EB0FE1B-53E7-46FF-ADA8-E1EEE8716E30}"/>
    <cellStyle name="Normal 2 17 2 2 30" xfId="7109" xr:uid="{A838896F-FCE4-4640-A290-EA4F7DBFD5E6}"/>
    <cellStyle name="Normal 2 17 2 2 31" xfId="7110" xr:uid="{9ABBC271-E01D-4B9E-9EB7-E919E2EB7DBA}"/>
    <cellStyle name="Normal 2 17 2 2 32" xfId="7111" xr:uid="{8858BD58-1416-482C-AB80-F70A1482BFCE}"/>
    <cellStyle name="Normal 2 17 2 2 33" xfId="7112" xr:uid="{7EF9132B-6E8A-4457-8DEA-52FC2BE0F9AD}"/>
    <cellStyle name="Normal 2 17 2 2 34" xfId="7113" xr:uid="{EEF98EF4-C943-4F42-8441-E5D82D3BE0FB}"/>
    <cellStyle name="Normal 2 17 2 2 35" xfId="7114" xr:uid="{10120F63-DB7A-4715-A68E-49597CC22C81}"/>
    <cellStyle name="Normal 2 17 2 2 36" xfId="7115" xr:uid="{DEB4839D-814A-4FA7-ADE5-4D1EC0A78D21}"/>
    <cellStyle name="Normal 2 17 2 2 37" xfId="7116" xr:uid="{F016ABF8-9F7E-452B-A0AB-A407F807797F}"/>
    <cellStyle name="Normal 2 17 2 2 38" xfId="7117" xr:uid="{23E1EE77-6D1F-41D5-9484-10DCCFB131D7}"/>
    <cellStyle name="Normal 2 17 2 2 4" xfId="7118" xr:uid="{069856DB-FC51-4AD5-8295-92B8A7F7103A}"/>
    <cellStyle name="Normal 2 17 2 2 5" xfId="7119" xr:uid="{F120041F-C72E-4A40-9D96-00DFA45A7D14}"/>
    <cellStyle name="Normal 2 17 2 2 6" xfId="7120" xr:uid="{06781970-2BB9-4256-A55B-53ED68F2DB21}"/>
    <cellStyle name="Normal 2 17 2 2 7" xfId="7121" xr:uid="{771066C6-6C34-4A61-B40B-81697B778491}"/>
    <cellStyle name="Normal 2 17 2 2 8" xfId="7122" xr:uid="{625D0E77-B6B5-443C-B062-510DBC55DBD8}"/>
    <cellStyle name="Normal 2 17 2 2 9" xfId="7123" xr:uid="{A2D44FA6-2518-4404-8900-5FAFB75C1148}"/>
    <cellStyle name="Normal 2 17 2 20" xfId="7124" xr:uid="{46329F84-09B1-4EB3-957A-68BEE25EFCE2}"/>
    <cellStyle name="Normal 2 17 2 21" xfId="7125" xr:uid="{941DD620-E506-4C9B-AB0B-938F5464F9E6}"/>
    <cellStyle name="Normal 2 17 2 22" xfId="7126" xr:uid="{B91C2AA1-DA5D-4F19-A766-0E7063C4AB79}"/>
    <cellStyle name="Normal 2 17 2 23" xfId="7127" xr:uid="{F611ED28-A4C9-4518-B323-BAEEDF62C0BA}"/>
    <cellStyle name="Normal 2 17 2 24" xfId="7128" xr:uid="{49420B3D-A0A3-4A57-B071-D4CD612BC7AF}"/>
    <cellStyle name="Normal 2 17 2 25" xfId="7129" xr:uid="{768B93FA-12D9-4264-8323-C2E17093F6BF}"/>
    <cellStyle name="Normal 2 17 2 26" xfId="7130" xr:uid="{09A6E2CE-4AA5-4B4A-A7C6-447AD27126D8}"/>
    <cellStyle name="Normal 2 17 2 27" xfId="7131" xr:uid="{6A8C1783-2AA4-4BFE-99F3-E47B7791D61E}"/>
    <cellStyle name="Normal 2 17 2 28" xfId="7132" xr:uid="{D3F7F506-3D8B-4B37-970E-91E411E1C6B6}"/>
    <cellStyle name="Normal 2 17 2 29" xfId="7133" xr:uid="{3CCEC52D-2DF1-4355-A1DF-C5D564241FDB}"/>
    <cellStyle name="Normal 2 17 2 3" xfId="7134" xr:uid="{AA9F478E-3425-452A-9A90-1E36B0CAF4AD}"/>
    <cellStyle name="Normal 2 17 2 30" xfId="7135" xr:uid="{2254CC3E-8E01-47D9-8918-C57129332212}"/>
    <cellStyle name="Normal 2 17 2 31" xfId="7136" xr:uid="{01F659E6-0BD8-4765-8C6A-95AED3EAA3BE}"/>
    <cellStyle name="Normal 2 17 2 32" xfId="7137" xr:uid="{BC9A4783-89B5-4DC9-9D8C-1C9716E3A0B1}"/>
    <cellStyle name="Normal 2 17 2 33" xfId="7138" xr:uid="{564C3852-73B8-44DD-AD2A-CD8EC08C4534}"/>
    <cellStyle name="Normal 2 17 2 34" xfId="7139" xr:uid="{15597166-1409-48DF-B491-7BEB323961FA}"/>
    <cellStyle name="Normal 2 17 2 35" xfId="7140" xr:uid="{9BDC82D0-7C43-4BD9-8544-70DE0AA9EA57}"/>
    <cellStyle name="Normal 2 17 2 36" xfId="7141" xr:uid="{960BCBFD-240E-4FE5-A320-67805045E148}"/>
    <cellStyle name="Normal 2 17 2 37" xfId="7142" xr:uid="{81B85BF7-617A-4EE8-ABFD-8C97BEBE959F}"/>
    <cellStyle name="Normal 2 17 2 38" xfId="7143" xr:uid="{53676E32-ED58-4DDD-B308-4BE6BBE70A34}"/>
    <cellStyle name="Normal 2 17 2 39" xfId="7144" xr:uid="{BA8C858E-3272-412F-9961-449FCF23FD29}"/>
    <cellStyle name="Normal 2 17 2 4" xfId="7145" xr:uid="{5220B3E0-FD1C-442E-8F62-D91990AA3654}"/>
    <cellStyle name="Normal 2 17 2 40" xfId="7146" xr:uid="{8BE8643B-461D-4F38-9DE5-8613A8229E3C}"/>
    <cellStyle name="Normal 2 17 2 5" xfId="7147" xr:uid="{765F8135-1539-4C2C-9410-B48235FD44C2}"/>
    <cellStyle name="Normal 2 17 2 6" xfId="7148" xr:uid="{35A962A6-7EEE-4ED4-98CF-A83208F05A24}"/>
    <cellStyle name="Normal 2 17 2 7" xfId="7149" xr:uid="{62C85B77-119A-4FC4-9C28-B5619D9F90CC}"/>
    <cellStyle name="Normal 2 17 2 8" xfId="7150" xr:uid="{C43FADC0-091D-4FE6-B5DB-059873854331}"/>
    <cellStyle name="Normal 2 17 2 9" xfId="7151" xr:uid="{115CC6E9-A559-4852-B1A3-F36D2DD6C5AB}"/>
    <cellStyle name="Normal 2 17 20" xfId="7152" xr:uid="{F070661D-9143-470B-B3CE-217843CBCFEA}"/>
    <cellStyle name="Normal 2 17 21" xfId="7153" xr:uid="{E2B2C194-A564-48C7-ADEA-139CEF142242}"/>
    <cellStyle name="Normal 2 17 22" xfId="7154" xr:uid="{617FBBA8-77C9-4188-B52D-B63D7ED06E9E}"/>
    <cellStyle name="Normal 2 17 23" xfId="7155" xr:uid="{CEEEAF5D-50EE-4EDF-8A0E-4BDFBE4395A4}"/>
    <cellStyle name="Normal 2 17 24" xfId="7156" xr:uid="{432D803A-5958-4D81-8EDB-47229DCF8498}"/>
    <cellStyle name="Normal 2 17 25" xfId="7157" xr:uid="{C7413323-0458-4F46-A321-0917222A9442}"/>
    <cellStyle name="Normal 2 17 26" xfId="7158" xr:uid="{54072585-44CF-4FB8-8D04-2F99E4196BD5}"/>
    <cellStyle name="Normal 2 17 27" xfId="7159" xr:uid="{5A4D9D78-DB37-427D-9064-25982F454FEA}"/>
    <cellStyle name="Normal 2 17 28" xfId="7160" xr:uid="{B074FB72-9C7D-41D7-9AD5-45B70CCE8DF3}"/>
    <cellStyle name="Normal 2 17 29" xfId="7161" xr:uid="{080485A1-AD36-4DBF-A4B5-1B52C33620A8}"/>
    <cellStyle name="Normal 2 17 3" xfId="7162" xr:uid="{FEE0C0B0-B0E3-4D9F-92A3-FA96EF24572F}"/>
    <cellStyle name="Normal 2 17 3 10" xfId="7163" xr:uid="{52996B16-C63E-438E-8DDE-4FC9AC3FD290}"/>
    <cellStyle name="Normal 2 17 3 11" xfId="7164" xr:uid="{2E8CA1CC-E872-46E8-910B-C8699C21B0AB}"/>
    <cellStyle name="Normal 2 17 3 12" xfId="7165" xr:uid="{641820A3-3314-4179-940C-CA8963286EB5}"/>
    <cellStyle name="Normal 2 17 3 13" xfId="7166" xr:uid="{ECD228F2-07C8-4D21-A9D0-316DCE323A5B}"/>
    <cellStyle name="Normal 2 17 3 14" xfId="7167" xr:uid="{523170B2-6AE6-4AC0-8532-1A27CCD38793}"/>
    <cellStyle name="Normal 2 17 3 15" xfId="7168" xr:uid="{3A98AE15-F14B-4BFC-A9CD-3A384ADC894F}"/>
    <cellStyle name="Normal 2 17 3 16" xfId="7169" xr:uid="{01ED1D99-F3F5-4700-915A-4C850B7D3674}"/>
    <cellStyle name="Normal 2 17 3 17" xfId="7170" xr:uid="{6C185A2C-46A5-4846-A19B-3382EC2F0BDB}"/>
    <cellStyle name="Normal 2 17 3 18" xfId="7171" xr:uid="{4AAD7598-EF2C-4401-A784-67C8F9C51652}"/>
    <cellStyle name="Normal 2 17 3 19" xfId="7172" xr:uid="{8385E854-5C59-49EB-9D1C-08570566A101}"/>
    <cellStyle name="Normal 2 17 3 2" xfId="7173" xr:uid="{FBC4662B-D374-4A05-B6BD-93F433FE0EC8}"/>
    <cellStyle name="Normal 2 17 3 2 10" xfId="7174" xr:uid="{EFEEB218-70AF-485C-A0F4-55B591FF25EB}"/>
    <cellStyle name="Normal 2 17 3 2 11" xfId="7175" xr:uid="{A050389D-0668-42E8-8408-D0305E83E816}"/>
    <cellStyle name="Normal 2 17 3 2 12" xfId="7176" xr:uid="{65E1A254-BD7A-4E43-AFD6-9670BE7D8637}"/>
    <cellStyle name="Normal 2 17 3 2 13" xfId="7177" xr:uid="{376035C1-542C-4A3D-B823-D6932CBE079D}"/>
    <cellStyle name="Normal 2 17 3 2 14" xfId="7178" xr:uid="{3FEB1BF1-B413-4D16-BDA1-D8BFF06141F9}"/>
    <cellStyle name="Normal 2 17 3 2 15" xfId="7179" xr:uid="{844C3E42-EF18-4CF7-A286-6761427CA958}"/>
    <cellStyle name="Normal 2 17 3 2 16" xfId="7180" xr:uid="{CC6C195B-CC72-4A33-A965-086DA27B7858}"/>
    <cellStyle name="Normal 2 17 3 2 17" xfId="7181" xr:uid="{4AC9ED22-167E-4DA4-898A-2612917B61FC}"/>
    <cellStyle name="Normal 2 17 3 2 18" xfId="7182" xr:uid="{6DCED6F6-C2E5-4236-873E-5023D3FDD435}"/>
    <cellStyle name="Normal 2 17 3 2 19" xfId="7183" xr:uid="{A8AF393D-CCFF-42D9-B64B-E2846A8B62D8}"/>
    <cellStyle name="Normal 2 17 3 2 2" xfId="7184" xr:uid="{A7A72B95-3716-404D-92B6-B791E6F58A93}"/>
    <cellStyle name="Normal 2 17 3 2 20" xfId="7185" xr:uid="{41C39BF0-1118-4B88-8139-39049B8EB5E7}"/>
    <cellStyle name="Normal 2 17 3 2 21" xfId="7186" xr:uid="{97025D21-63D2-41F9-A349-093F23EC40C6}"/>
    <cellStyle name="Normal 2 17 3 2 22" xfId="7187" xr:uid="{D25DB22B-536D-4DDA-A9EC-FF1E50DC09A2}"/>
    <cellStyle name="Normal 2 17 3 2 23" xfId="7188" xr:uid="{B457F3CD-C83D-49E7-AD1C-F298DDCC640F}"/>
    <cellStyle name="Normal 2 17 3 2 24" xfId="7189" xr:uid="{42C0E6AA-3ABC-4048-BAE3-18C13E11E10F}"/>
    <cellStyle name="Normal 2 17 3 2 25" xfId="7190" xr:uid="{C69438AD-61DD-4B98-B369-F86423D14562}"/>
    <cellStyle name="Normal 2 17 3 2 26" xfId="7191" xr:uid="{FFF3A593-2CB0-4DC8-8CCA-D930D63E4B31}"/>
    <cellStyle name="Normal 2 17 3 2 27" xfId="7192" xr:uid="{BAFBFD89-59EA-43AB-8FFF-6CA45247EE01}"/>
    <cellStyle name="Normal 2 17 3 2 28" xfId="7193" xr:uid="{79041BF1-4F51-4EE9-9E55-1295E43F3F68}"/>
    <cellStyle name="Normal 2 17 3 2 29" xfId="7194" xr:uid="{1D633345-9A63-4E2E-B98B-7116A7B97D15}"/>
    <cellStyle name="Normal 2 17 3 2 3" xfId="7195" xr:uid="{3039F02F-5BDB-486D-9940-D86360DE4C2C}"/>
    <cellStyle name="Normal 2 17 3 2 30" xfId="7196" xr:uid="{E24A9D8A-5C4D-46AD-B047-83048B1E28F6}"/>
    <cellStyle name="Normal 2 17 3 2 31" xfId="7197" xr:uid="{E8C667F5-97DA-49FF-BF28-D893549B2F9A}"/>
    <cellStyle name="Normal 2 17 3 2 32" xfId="7198" xr:uid="{1205DC39-96F6-4C7A-818C-566F27757853}"/>
    <cellStyle name="Normal 2 17 3 2 33" xfId="7199" xr:uid="{48E29804-74A5-4BEF-B3B8-EAF634920951}"/>
    <cellStyle name="Normal 2 17 3 2 34" xfId="7200" xr:uid="{6EF2CCD1-185F-493C-A144-3B6BD16E509A}"/>
    <cellStyle name="Normal 2 17 3 2 35" xfId="7201" xr:uid="{B3BE483E-D7FD-41ED-92EF-B30DFDE0D826}"/>
    <cellStyle name="Normal 2 17 3 2 36" xfId="7202" xr:uid="{71F09246-DA41-4DC9-B740-A4A7527B88F5}"/>
    <cellStyle name="Normal 2 17 3 2 37" xfId="7203" xr:uid="{8260F2F6-A44C-46E6-8EB0-F7807BBFC19C}"/>
    <cellStyle name="Normal 2 17 3 2 38" xfId="7204" xr:uid="{D13AB74F-A4BD-4236-A841-F076D40E6E70}"/>
    <cellStyle name="Normal 2 17 3 2 4" xfId="7205" xr:uid="{B7EAC69B-CB9E-4692-BE3B-F03171A7941C}"/>
    <cellStyle name="Normal 2 17 3 2 5" xfId="7206" xr:uid="{4FC84E96-5B51-49BF-82C7-31355B5471BD}"/>
    <cellStyle name="Normal 2 17 3 2 6" xfId="7207" xr:uid="{320F3852-BABA-4E88-963C-2D76C16607F2}"/>
    <cellStyle name="Normal 2 17 3 2 7" xfId="7208" xr:uid="{DD4C8B9F-D740-4EFB-8C73-15498BF9AB8B}"/>
    <cellStyle name="Normal 2 17 3 2 8" xfId="7209" xr:uid="{5B93F15B-94AB-439E-A88B-10513858DD50}"/>
    <cellStyle name="Normal 2 17 3 2 9" xfId="7210" xr:uid="{519622C4-72CF-4069-B23D-E553E400339B}"/>
    <cellStyle name="Normal 2 17 3 20" xfId="7211" xr:uid="{FC39A417-55D5-48AB-A630-08B28334CDEA}"/>
    <cellStyle name="Normal 2 17 3 21" xfId="7212" xr:uid="{1D15AA1F-0CDF-4531-94D1-9C64D42FB859}"/>
    <cellStyle name="Normal 2 17 3 22" xfId="7213" xr:uid="{385DF49C-7617-49CE-BC41-192927261F87}"/>
    <cellStyle name="Normal 2 17 3 23" xfId="7214" xr:uid="{C8205D37-D956-4505-A13C-DAB7736A2695}"/>
    <cellStyle name="Normal 2 17 3 24" xfId="7215" xr:uid="{572C5F26-BFD2-4423-8441-38CD5C5374FD}"/>
    <cellStyle name="Normal 2 17 3 25" xfId="7216" xr:uid="{D3451DE5-B5C9-4B5C-8403-0C3AEC5BC656}"/>
    <cellStyle name="Normal 2 17 3 26" xfId="7217" xr:uid="{95667402-F48D-4FEF-B3DF-78D7CADE0EE3}"/>
    <cellStyle name="Normal 2 17 3 27" xfId="7218" xr:uid="{812DAC79-7FC5-430A-A523-BD886BD4F490}"/>
    <cellStyle name="Normal 2 17 3 28" xfId="7219" xr:uid="{F0BEE6DD-1BF9-4E0F-8A77-A390044AAF45}"/>
    <cellStyle name="Normal 2 17 3 29" xfId="7220" xr:uid="{F9BDC876-9259-4089-BB66-739404DB324D}"/>
    <cellStyle name="Normal 2 17 3 3" xfId="7221" xr:uid="{B1829D36-DEC9-4787-8CAF-83E6C37B8460}"/>
    <cellStyle name="Normal 2 17 3 30" xfId="7222" xr:uid="{2C5D4B40-C51B-49E5-A569-E466A3207AB4}"/>
    <cellStyle name="Normal 2 17 3 31" xfId="7223" xr:uid="{8EDEB5E3-AB7C-4D42-9145-C546CCC7F4F8}"/>
    <cellStyle name="Normal 2 17 3 32" xfId="7224" xr:uid="{D2C8FF83-A0AC-42C9-9098-A1C93B686BA3}"/>
    <cellStyle name="Normal 2 17 3 33" xfId="7225" xr:uid="{EE8BE066-BEE4-4FA7-ACDE-C4D5FE1BFC64}"/>
    <cellStyle name="Normal 2 17 3 34" xfId="7226" xr:uid="{5492C1D4-D609-47D9-A662-B35BB5069452}"/>
    <cellStyle name="Normal 2 17 3 35" xfId="7227" xr:uid="{1E6D206A-B1BB-46A5-A722-47D55C751D62}"/>
    <cellStyle name="Normal 2 17 3 36" xfId="7228" xr:uid="{BE92E9A9-63B3-4854-B4AC-4DACBD127E5B}"/>
    <cellStyle name="Normal 2 17 3 37" xfId="7229" xr:uid="{49B75681-B4AF-4D26-873F-69F8524BD6A9}"/>
    <cellStyle name="Normal 2 17 3 38" xfId="7230" xr:uid="{72A8211F-C155-4483-9671-614CB3165AF9}"/>
    <cellStyle name="Normal 2 17 3 4" xfId="7231" xr:uid="{4BA7524C-D33D-47BD-955D-2C5004056939}"/>
    <cellStyle name="Normal 2 17 3 5" xfId="7232" xr:uid="{701BE8FD-CD4A-4847-B55A-27A410B36F81}"/>
    <cellStyle name="Normal 2 17 3 6" xfId="7233" xr:uid="{80488BA5-62E1-4567-A673-0EAF4D9C98F3}"/>
    <cellStyle name="Normal 2 17 3 7" xfId="7234" xr:uid="{9CAD8A09-4EF9-4DB0-97F7-72391CF9A3DC}"/>
    <cellStyle name="Normal 2 17 3 8" xfId="7235" xr:uid="{BAE2CA81-E070-4CD2-AF54-D8B923CFA08A}"/>
    <cellStyle name="Normal 2 17 3 9" xfId="7236" xr:uid="{79C21BC9-8B61-41E1-BAB6-E9E10D217A05}"/>
    <cellStyle name="Normal 2 17 30" xfId="7237" xr:uid="{F0CC5D45-E80B-4944-B957-255B3B6D2D9F}"/>
    <cellStyle name="Normal 2 17 31" xfId="7238" xr:uid="{4BC7FFA8-B2A5-4F8E-9E98-BAC7E93BABD5}"/>
    <cellStyle name="Normal 2 17 32" xfId="7239" xr:uid="{1AE462B0-1C86-4AE2-A4ED-5FD114761B08}"/>
    <cellStyle name="Normal 2 17 33" xfId="7240" xr:uid="{B3DDB8DE-E11A-438E-8D3F-1B4ABDD98174}"/>
    <cellStyle name="Normal 2 17 34" xfId="7241" xr:uid="{78173482-64FA-4492-B17A-57C57F7D9B9D}"/>
    <cellStyle name="Normal 2 17 35" xfId="7242" xr:uid="{C2565508-E5C7-4E01-9B48-A3860B1A0CC7}"/>
    <cellStyle name="Normal 2 17 36" xfId="7243" xr:uid="{EF800EFA-2058-434F-ADED-44661A1225DA}"/>
    <cellStyle name="Normal 2 17 37" xfId="7244" xr:uid="{A9890F30-7F64-444C-8E40-7B7AC78800AC}"/>
    <cellStyle name="Normal 2 17 38" xfId="7245" xr:uid="{E965C726-928E-4F43-AD2D-220A41171158}"/>
    <cellStyle name="Normal 2 17 39" xfId="7246" xr:uid="{806A8C30-4C29-4C91-ACF8-C0988A39D7D7}"/>
    <cellStyle name="Normal 2 17 4" xfId="7247" xr:uid="{FB1B7E15-3A08-4461-A7A5-C57C6A6D6416}"/>
    <cellStyle name="Normal 2 17 40" xfId="7248" xr:uid="{FDCE4F1B-6709-4B66-8C19-D82F6FF34E97}"/>
    <cellStyle name="Normal 2 17 5" xfId="7249" xr:uid="{81D09D75-F74A-420E-830C-0899C8DCA43B}"/>
    <cellStyle name="Normal 2 17 6" xfId="7250" xr:uid="{A62747DC-3E99-48B9-95C7-20BB7C88A26F}"/>
    <cellStyle name="Normal 2 17 7" xfId="7251" xr:uid="{2DA0A33A-3891-4458-9C8C-DA63B1FD8F73}"/>
    <cellStyle name="Normal 2 17 8" xfId="7252" xr:uid="{B9CF867F-7B12-4EF9-A9A9-E918643597B2}"/>
    <cellStyle name="Normal 2 17 9" xfId="7253" xr:uid="{CDB98164-B8BF-4877-BCF4-F2C073D43493}"/>
    <cellStyle name="Normal 2 18" xfId="7254" xr:uid="{E818CC52-20BD-41DE-A9EE-6E53B64BDD79}"/>
    <cellStyle name="Normal 2 18 10" xfId="7255" xr:uid="{50D2BBCC-8650-4616-87AC-12A85B206D74}"/>
    <cellStyle name="Normal 2 18 11" xfId="7256" xr:uid="{60C51F27-09FE-4E44-AD7B-F03F91BF8DEB}"/>
    <cellStyle name="Normal 2 18 12" xfId="7257" xr:uid="{27864354-D846-4D63-A541-20AA7C07F5D4}"/>
    <cellStyle name="Normal 2 18 13" xfId="7258" xr:uid="{A9E66718-8FB1-48E6-9C35-10F8468E44D0}"/>
    <cellStyle name="Normal 2 18 14" xfId="7259" xr:uid="{D2833184-9EC1-4AF0-9EEA-454DBC1A677D}"/>
    <cellStyle name="Normal 2 18 15" xfId="7260" xr:uid="{C9C08302-9724-4129-9060-F1A87E835893}"/>
    <cellStyle name="Normal 2 18 16" xfId="7261" xr:uid="{79AD08EF-D9C7-44B2-B71B-68C394D4A529}"/>
    <cellStyle name="Normal 2 18 17" xfId="7262" xr:uid="{DC74B181-5448-4AC3-9D53-037C3A0FBAC4}"/>
    <cellStyle name="Normal 2 18 18" xfId="7263" xr:uid="{2226651A-339E-40A8-A8A4-4D516961C0DE}"/>
    <cellStyle name="Normal 2 18 19" xfId="7264" xr:uid="{69C6F597-2AC1-46A1-8CC6-89891301A001}"/>
    <cellStyle name="Normal 2 18 2" xfId="7265" xr:uid="{FF12CFB5-2F30-4FF9-AF23-F151980D59F8}"/>
    <cellStyle name="Normal 2 18 2 10" xfId="7266" xr:uid="{34088C0E-60B4-4DB4-925F-9AABA7BBE08B}"/>
    <cellStyle name="Normal 2 18 2 11" xfId="7267" xr:uid="{6F5448A1-D70E-407B-8E98-453100EAEC37}"/>
    <cellStyle name="Normal 2 18 2 12" xfId="7268" xr:uid="{59043D7F-E41F-41D0-87CD-B41F6F8D7314}"/>
    <cellStyle name="Normal 2 18 2 13" xfId="7269" xr:uid="{0966B64B-D052-480E-A204-C5C962137308}"/>
    <cellStyle name="Normal 2 18 2 14" xfId="7270" xr:uid="{0D3A4041-EB7F-447E-BA4C-364AE81D276F}"/>
    <cellStyle name="Normal 2 18 2 15" xfId="7271" xr:uid="{23594F8A-38FA-4DE5-9241-5911BF791A8F}"/>
    <cellStyle name="Normal 2 18 2 16" xfId="7272" xr:uid="{027C6132-8062-450D-815A-F8E0CE6EAC27}"/>
    <cellStyle name="Normal 2 18 2 17" xfId="7273" xr:uid="{BCFC14E3-8E79-46F2-A47A-19D46BB8895A}"/>
    <cellStyle name="Normal 2 18 2 18" xfId="7274" xr:uid="{A198AAED-7935-4230-8B08-85B16B5058A4}"/>
    <cellStyle name="Normal 2 18 2 19" xfId="7275" xr:uid="{38787594-2332-4C1E-86B7-8F872789B713}"/>
    <cellStyle name="Normal 2 18 2 2" xfId="7276" xr:uid="{0A89DA4C-C214-4B48-8DF6-144C6FEDED04}"/>
    <cellStyle name="Normal 2 18 2 2 10" xfId="7277" xr:uid="{2ED33C93-297E-4B10-A23B-F69ABAFADE4E}"/>
    <cellStyle name="Normal 2 18 2 2 11" xfId="7278" xr:uid="{56D8D3CA-D2F8-4AA6-B2B2-D8C44A3AF902}"/>
    <cellStyle name="Normal 2 18 2 2 12" xfId="7279" xr:uid="{E3BB90BE-38BB-4DC2-8406-7CE65E4A5134}"/>
    <cellStyle name="Normal 2 18 2 2 13" xfId="7280" xr:uid="{5F5862BC-7D37-409E-869B-1C07E0FFE7A2}"/>
    <cellStyle name="Normal 2 18 2 2 14" xfId="7281" xr:uid="{BFEA0631-DAAD-4D53-BAEE-7AD9C26F38CC}"/>
    <cellStyle name="Normal 2 18 2 2 15" xfId="7282" xr:uid="{02814D19-9160-4222-A97F-E2AB6C6AAAA3}"/>
    <cellStyle name="Normal 2 18 2 2 16" xfId="7283" xr:uid="{DF4E7473-5417-4E2B-BCC2-FBC035C8AF33}"/>
    <cellStyle name="Normal 2 18 2 2 17" xfId="7284" xr:uid="{3F5C68AD-86FA-4F57-855B-E8C2E1CC7B50}"/>
    <cellStyle name="Normal 2 18 2 2 18" xfId="7285" xr:uid="{6ADCD6C4-287C-4505-BC7C-E1C6A81C11AC}"/>
    <cellStyle name="Normal 2 18 2 2 19" xfId="7286" xr:uid="{D040C08D-127F-4219-943D-121096BFA3FB}"/>
    <cellStyle name="Normal 2 18 2 2 2" xfId="7287" xr:uid="{9BAE38D0-9DBF-4615-9029-D1B04876C280}"/>
    <cellStyle name="Normal 2 18 2 2 2 10" xfId="7288" xr:uid="{076D0FDE-914E-4F9C-8C9A-FB9C7EA2B9A4}"/>
    <cellStyle name="Normal 2 18 2 2 2 11" xfId="7289" xr:uid="{4FD6ED4D-101F-4810-8EB9-A88FEA9E6EB8}"/>
    <cellStyle name="Normal 2 18 2 2 2 12" xfId="7290" xr:uid="{FD69DE5F-09A9-4E93-B024-C119A4A6CABF}"/>
    <cellStyle name="Normal 2 18 2 2 2 13" xfId="7291" xr:uid="{7E946BD8-F836-48A1-91E9-80C08BABAE23}"/>
    <cellStyle name="Normal 2 18 2 2 2 14" xfId="7292" xr:uid="{38E6D30E-257D-4351-A691-E27B3DA8452C}"/>
    <cellStyle name="Normal 2 18 2 2 2 15" xfId="7293" xr:uid="{4ECE339A-7ABB-4038-AD17-126288626DDB}"/>
    <cellStyle name="Normal 2 18 2 2 2 16" xfId="7294" xr:uid="{BF1F206F-CF08-4F35-BB37-41F864003AED}"/>
    <cellStyle name="Normal 2 18 2 2 2 17" xfId="7295" xr:uid="{738CDFC5-CA03-43EF-A1BC-C83FF8EC5AF2}"/>
    <cellStyle name="Normal 2 18 2 2 2 18" xfId="7296" xr:uid="{46F8167A-1D35-4946-A255-B712E9809B18}"/>
    <cellStyle name="Normal 2 18 2 2 2 19" xfId="7297" xr:uid="{531532EC-4EA0-4A6D-A794-E45941B22865}"/>
    <cellStyle name="Normal 2 18 2 2 2 2" xfId="7298" xr:uid="{0F45C4F6-034A-4E31-819D-CC868C0E37DE}"/>
    <cellStyle name="Normal 2 18 2 2 2 20" xfId="7299" xr:uid="{78672DE3-B725-4711-8FAE-F5A8A769DFFB}"/>
    <cellStyle name="Normal 2 18 2 2 2 21" xfId="7300" xr:uid="{5F6C1EF2-80B3-4B1A-AAEB-31B49608FB03}"/>
    <cellStyle name="Normal 2 18 2 2 2 22" xfId="7301" xr:uid="{B36317E4-D545-4D0D-939E-599ED9D5EA38}"/>
    <cellStyle name="Normal 2 18 2 2 2 23" xfId="7302" xr:uid="{AC01D37E-170B-472B-8E78-84A888297008}"/>
    <cellStyle name="Normal 2 18 2 2 2 24" xfId="7303" xr:uid="{7A4BA5C3-7A56-4B96-8BC4-DDCCD79AF384}"/>
    <cellStyle name="Normal 2 18 2 2 2 25" xfId="7304" xr:uid="{935F1AFC-E487-42D5-B023-C85B10126A6E}"/>
    <cellStyle name="Normal 2 18 2 2 2 26" xfId="7305" xr:uid="{26D9F5DD-A782-41F5-B182-D8DA0B29A56B}"/>
    <cellStyle name="Normal 2 18 2 2 2 27" xfId="7306" xr:uid="{BFF7139B-62B8-45C2-A984-C4E84660ED9C}"/>
    <cellStyle name="Normal 2 18 2 2 2 28" xfId="7307" xr:uid="{88959346-7FFD-426C-921F-5D8409318C27}"/>
    <cellStyle name="Normal 2 18 2 2 2 29" xfId="7308" xr:uid="{822CF17F-65E8-4EF3-889D-9BC12055C563}"/>
    <cellStyle name="Normal 2 18 2 2 2 3" xfId="7309" xr:uid="{FEF4B647-03BD-4CAA-B6D3-AD14257CE8E4}"/>
    <cellStyle name="Normal 2 18 2 2 2 30" xfId="7310" xr:uid="{DB32B45E-8A5B-4A60-9050-A62EE9A42249}"/>
    <cellStyle name="Normal 2 18 2 2 2 31" xfId="7311" xr:uid="{D17088CB-8EFA-4D3A-94BE-A3CA19E6600E}"/>
    <cellStyle name="Normal 2 18 2 2 2 32" xfId="7312" xr:uid="{58CCC26F-7D26-40B5-B2C5-8DDA66E3A259}"/>
    <cellStyle name="Normal 2 18 2 2 2 33" xfId="7313" xr:uid="{39BA979E-BF54-40F9-8BE7-64D85D9ACE38}"/>
    <cellStyle name="Normal 2 18 2 2 2 34" xfId="7314" xr:uid="{D1433653-8DDC-45B5-BCF6-E090D105E749}"/>
    <cellStyle name="Normal 2 18 2 2 2 35" xfId="7315" xr:uid="{D430C682-E670-4D3C-A0DF-61760B6ACD7E}"/>
    <cellStyle name="Normal 2 18 2 2 2 36" xfId="7316" xr:uid="{0638B345-8EA6-4BC4-B7E4-6CD0867E2063}"/>
    <cellStyle name="Normal 2 18 2 2 2 37" xfId="7317" xr:uid="{686E23BC-CAC0-489C-9F72-674DA0C67261}"/>
    <cellStyle name="Normal 2 18 2 2 2 38" xfId="7318" xr:uid="{6FB005C9-2D3F-427B-8E41-0979F260DF97}"/>
    <cellStyle name="Normal 2 18 2 2 2 4" xfId="7319" xr:uid="{1772203C-F34E-4A70-96C4-CC3D0C3E11E6}"/>
    <cellStyle name="Normal 2 18 2 2 2 5" xfId="7320" xr:uid="{E51A3ECA-9883-42DB-8771-796404738C71}"/>
    <cellStyle name="Normal 2 18 2 2 2 6" xfId="7321" xr:uid="{AC8EE350-82CA-4E47-B083-7951E22837D9}"/>
    <cellStyle name="Normal 2 18 2 2 2 7" xfId="7322" xr:uid="{FEE021BE-C5D5-4205-B1F2-AD994634E26B}"/>
    <cellStyle name="Normal 2 18 2 2 2 8" xfId="7323" xr:uid="{813C530E-161D-4084-AA7E-EBDCCF3DE8D3}"/>
    <cellStyle name="Normal 2 18 2 2 2 9" xfId="7324" xr:uid="{50DBF095-1BC4-4468-9511-FBE537710F95}"/>
    <cellStyle name="Normal 2 18 2 2 20" xfId="7325" xr:uid="{DC8F1BB6-7FB5-45AD-851D-42F8DB318464}"/>
    <cellStyle name="Normal 2 18 2 2 21" xfId="7326" xr:uid="{10F3AEE7-7299-4343-AA43-3D136EAD320B}"/>
    <cellStyle name="Normal 2 18 2 2 22" xfId="7327" xr:uid="{C52F8CBB-CAFC-4E89-9C9C-782EB13E9B0E}"/>
    <cellStyle name="Normal 2 18 2 2 23" xfId="7328" xr:uid="{038DFF28-81AC-410F-B75F-A7D5BFE7E69D}"/>
    <cellStyle name="Normal 2 18 2 2 24" xfId="7329" xr:uid="{3F4F90BC-B20E-4FEB-9768-94CE426FD500}"/>
    <cellStyle name="Normal 2 18 2 2 25" xfId="7330" xr:uid="{6AB6D0E9-31C0-4157-A665-A87B8A124C6E}"/>
    <cellStyle name="Normal 2 18 2 2 26" xfId="7331" xr:uid="{4C00C11E-C4EE-4F35-88FA-3B50815521C6}"/>
    <cellStyle name="Normal 2 18 2 2 27" xfId="7332" xr:uid="{CD5E70B7-6D65-40AE-A62D-D0BDF7531EFC}"/>
    <cellStyle name="Normal 2 18 2 2 28" xfId="7333" xr:uid="{22FFFEB8-E941-45D4-BF73-EA2C24D93E97}"/>
    <cellStyle name="Normal 2 18 2 2 29" xfId="7334" xr:uid="{BA880B69-1022-4D46-991E-79505B5B55F1}"/>
    <cellStyle name="Normal 2 18 2 2 3" xfId="7335" xr:uid="{BDB54A3E-D661-49C4-B45D-8E2AFD9335E5}"/>
    <cellStyle name="Normal 2 18 2 2 30" xfId="7336" xr:uid="{18E863CC-B947-47F7-8095-D26BCF3EB721}"/>
    <cellStyle name="Normal 2 18 2 2 31" xfId="7337" xr:uid="{892B380E-721E-477A-A32F-11E6C6FC1875}"/>
    <cellStyle name="Normal 2 18 2 2 32" xfId="7338" xr:uid="{F0A20B82-EEC3-4C29-AA19-A24D24322AE5}"/>
    <cellStyle name="Normal 2 18 2 2 33" xfId="7339" xr:uid="{F17677B9-1792-4788-9087-AA57EE00391C}"/>
    <cellStyle name="Normal 2 18 2 2 34" xfId="7340" xr:uid="{2D7700E7-FCC0-406F-96E3-C70287930369}"/>
    <cellStyle name="Normal 2 18 2 2 35" xfId="7341" xr:uid="{4429D262-F441-46C6-B03E-77A0311AE586}"/>
    <cellStyle name="Normal 2 18 2 2 36" xfId="7342" xr:uid="{A6718610-E79A-4F6C-8722-A5B6284AAD57}"/>
    <cellStyle name="Normal 2 18 2 2 37" xfId="7343" xr:uid="{70F04BE0-4D25-4294-9BB7-BFC4E4B39F2B}"/>
    <cellStyle name="Normal 2 18 2 2 38" xfId="7344" xr:uid="{50921B82-EEF6-4583-9E3C-7717686400DD}"/>
    <cellStyle name="Normal 2 18 2 2 4" xfId="7345" xr:uid="{FB0638A4-5632-444B-82C5-42F518323F1B}"/>
    <cellStyle name="Normal 2 18 2 2 5" xfId="7346" xr:uid="{D3F296C7-C213-463E-9D68-69938A201EC1}"/>
    <cellStyle name="Normal 2 18 2 2 6" xfId="7347" xr:uid="{7EC2A645-8AD4-44DC-9DBA-B25749A5A486}"/>
    <cellStyle name="Normal 2 18 2 2 7" xfId="7348" xr:uid="{3C6A781D-A69D-4F3B-87DF-007B34FE5CCD}"/>
    <cellStyle name="Normal 2 18 2 2 8" xfId="7349" xr:uid="{ECC40607-E52A-4889-A6FB-CCC8F2C55ABA}"/>
    <cellStyle name="Normal 2 18 2 2 9" xfId="7350" xr:uid="{BF95EDC6-EE5D-4F98-AC0A-599FFF3F1E6D}"/>
    <cellStyle name="Normal 2 18 2 20" xfId="7351" xr:uid="{A4B05911-F839-4D72-A243-97A109D62FC4}"/>
    <cellStyle name="Normal 2 18 2 21" xfId="7352" xr:uid="{C3BD394C-897F-4975-B10C-DD81E1C42530}"/>
    <cellStyle name="Normal 2 18 2 22" xfId="7353" xr:uid="{49C23CF4-494E-47CC-8A29-CB7AD0EEE20D}"/>
    <cellStyle name="Normal 2 18 2 23" xfId="7354" xr:uid="{75DC73EF-D454-4843-B5C1-7C5D310DEC0B}"/>
    <cellStyle name="Normal 2 18 2 24" xfId="7355" xr:uid="{23DAE2D8-0B74-436E-AC9F-8C88FA4DE292}"/>
    <cellStyle name="Normal 2 18 2 25" xfId="7356" xr:uid="{3FA9CDF0-087D-4EE4-B4B1-D01406B6DCB5}"/>
    <cellStyle name="Normal 2 18 2 26" xfId="7357" xr:uid="{8081FABC-4BB1-4438-B22B-02D11BC955F3}"/>
    <cellStyle name="Normal 2 18 2 27" xfId="7358" xr:uid="{25E41685-BAE9-46A4-9BF9-2CEA643C12E8}"/>
    <cellStyle name="Normal 2 18 2 28" xfId="7359" xr:uid="{31A496DE-F485-4E14-B237-B464933A9DB2}"/>
    <cellStyle name="Normal 2 18 2 29" xfId="7360" xr:uid="{1FEE1547-2C54-4F56-BEDF-F22E57B5BF39}"/>
    <cellStyle name="Normal 2 18 2 3" xfId="7361" xr:uid="{09B03470-2530-41AC-B4C5-B18D602848BD}"/>
    <cellStyle name="Normal 2 18 2 30" xfId="7362" xr:uid="{BE6664E7-44A9-4DE4-A7F3-D694B4867A37}"/>
    <cellStyle name="Normal 2 18 2 31" xfId="7363" xr:uid="{2157FDA6-EA93-4FE1-892B-E15F5E614BD5}"/>
    <cellStyle name="Normal 2 18 2 32" xfId="7364" xr:uid="{0E47A66E-1F1F-45E0-893A-2C8CE961FB73}"/>
    <cellStyle name="Normal 2 18 2 33" xfId="7365" xr:uid="{80DB65F6-6A6B-413C-86C4-FA0F3FF5AD12}"/>
    <cellStyle name="Normal 2 18 2 34" xfId="7366" xr:uid="{03D4FFC5-DECE-4105-AE70-A0F1E4914F5E}"/>
    <cellStyle name="Normal 2 18 2 35" xfId="7367" xr:uid="{E889DC64-8692-48BB-9A76-C1D339675809}"/>
    <cellStyle name="Normal 2 18 2 36" xfId="7368" xr:uid="{635F223C-1AC9-4226-BE93-EB60A0A2FB9E}"/>
    <cellStyle name="Normal 2 18 2 37" xfId="7369" xr:uid="{C582BD89-ADD8-4591-B5B5-84D2321359BB}"/>
    <cellStyle name="Normal 2 18 2 38" xfId="7370" xr:uid="{CCF8EA82-377C-4DFB-B5E9-7E864C423A7B}"/>
    <cellStyle name="Normal 2 18 2 39" xfId="7371" xr:uid="{0D8C536C-C7F5-4AFF-8A3F-164947770367}"/>
    <cellStyle name="Normal 2 18 2 4" xfId="7372" xr:uid="{9D1F23EB-4D56-45D4-8C26-B1E86E5FDB92}"/>
    <cellStyle name="Normal 2 18 2 40" xfId="7373" xr:uid="{81812B6B-FD35-4237-AA93-672BE67C26DE}"/>
    <cellStyle name="Normal 2 18 2 5" xfId="7374" xr:uid="{811B7B7C-5F57-47F7-9053-EA0D62BA4030}"/>
    <cellStyle name="Normal 2 18 2 6" xfId="7375" xr:uid="{17E7CDCC-B139-4279-9BA1-54A0A036EC1C}"/>
    <cellStyle name="Normal 2 18 2 7" xfId="7376" xr:uid="{D3361BA2-22CD-45BF-8384-AB5CC05862A2}"/>
    <cellStyle name="Normal 2 18 2 8" xfId="7377" xr:uid="{CE79F663-BD1D-44E7-AFDA-341298E9A06A}"/>
    <cellStyle name="Normal 2 18 2 9" xfId="7378" xr:uid="{567522CB-5827-43AF-997E-8B31DB747BBF}"/>
    <cellStyle name="Normal 2 18 20" xfId="7379" xr:uid="{9955274A-D021-4181-AADF-DFDF6E9717E7}"/>
    <cellStyle name="Normal 2 18 21" xfId="7380" xr:uid="{8420C2A5-4FD4-4C10-8E53-FE74EB6FACD7}"/>
    <cellStyle name="Normal 2 18 22" xfId="7381" xr:uid="{1BA546DF-CF3C-41C2-ACB1-F21DB7237B43}"/>
    <cellStyle name="Normal 2 18 23" xfId="7382" xr:uid="{E61262B7-C3AE-472E-AE11-1CC70DEDB658}"/>
    <cellStyle name="Normal 2 18 24" xfId="7383" xr:uid="{4386287B-2B2C-4A7A-80A5-8472426F38F1}"/>
    <cellStyle name="Normal 2 18 25" xfId="7384" xr:uid="{FF2A472C-81A8-49C7-B5D1-CE5B4389D887}"/>
    <cellStyle name="Normal 2 18 26" xfId="7385" xr:uid="{21AA1D3A-E6F0-413B-BE23-668F037A7F97}"/>
    <cellStyle name="Normal 2 18 27" xfId="7386" xr:uid="{CF18E6EA-C2B3-4B80-A225-6EB34847CB70}"/>
    <cellStyle name="Normal 2 18 28" xfId="7387" xr:uid="{F2FE2792-ECE7-4B37-BAAE-C2625A2CC28D}"/>
    <cellStyle name="Normal 2 18 29" xfId="7388" xr:uid="{38C34534-230B-498E-BADE-8E35E28A1A55}"/>
    <cellStyle name="Normal 2 18 3" xfId="7389" xr:uid="{B1C08FBA-77D6-4EB1-9F76-C762679AC579}"/>
    <cellStyle name="Normal 2 18 3 10" xfId="7390" xr:uid="{E85B1DEB-32DB-4C62-B165-022749530C00}"/>
    <cellStyle name="Normal 2 18 3 11" xfId="7391" xr:uid="{8055B78C-8BE6-4634-B2FE-30223CE0C8F9}"/>
    <cellStyle name="Normal 2 18 3 12" xfId="7392" xr:uid="{5C861124-FD5B-482D-A6A4-AB3675631F6E}"/>
    <cellStyle name="Normal 2 18 3 13" xfId="7393" xr:uid="{7E0A12D6-BB1B-4D1A-88C9-57DDF44341F6}"/>
    <cellStyle name="Normal 2 18 3 14" xfId="7394" xr:uid="{4B9AD56C-B4CE-419E-BE27-21664A55097B}"/>
    <cellStyle name="Normal 2 18 3 15" xfId="7395" xr:uid="{A58F6923-B301-4F39-9C09-BA219E54D3BB}"/>
    <cellStyle name="Normal 2 18 3 16" xfId="7396" xr:uid="{CD1CD343-7463-46B3-9D7E-924CF09D919D}"/>
    <cellStyle name="Normal 2 18 3 17" xfId="7397" xr:uid="{8E3C6862-5BA7-4455-8F95-E2451ABBFA0D}"/>
    <cellStyle name="Normal 2 18 3 18" xfId="7398" xr:uid="{BF820A00-7453-40F0-A78D-166B69449FC1}"/>
    <cellStyle name="Normal 2 18 3 19" xfId="7399" xr:uid="{C551C2A6-FC43-4C23-AAB7-9361A404D819}"/>
    <cellStyle name="Normal 2 18 3 2" xfId="7400" xr:uid="{5DA722DC-BB5D-4124-A44B-6D1BAF68350B}"/>
    <cellStyle name="Normal 2 18 3 2 10" xfId="7401" xr:uid="{0D5FE58D-4393-4A33-B7E4-C9AD961660B6}"/>
    <cellStyle name="Normal 2 18 3 2 11" xfId="7402" xr:uid="{68CC0014-7523-45A6-BA68-7B02AB2D9FB7}"/>
    <cellStyle name="Normal 2 18 3 2 12" xfId="7403" xr:uid="{17CA0644-58B6-49B1-8075-D1A0A7B2F5C6}"/>
    <cellStyle name="Normal 2 18 3 2 13" xfId="7404" xr:uid="{7192F35D-4F88-445D-9EA9-21933BB0DDA3}"/>
    <cellStyle name="Normal 2 18 3 2 14" xfId="7405" xr:uid="{7CBA617C-1CC2-4B6A-B48E-CED6E3B0DDD0}"/>
    <cellStyle name="Normal 2 18 3 2 15" xfId="7406" xr:uid="{D66864D8-90B8-48BE-AF08-AA0E75CDCFAC}"/>
    <cellStyle name="Normal 2 18 3 2 16" xfId="7407" xr:uid="{E6B444BC-28AD-40A8-ADF9-731CFD329F4B}"/>
    <cellStyle name="Normal 2 18 3 2 17" xfId="7408" xr:uid="{1F9C2BC4-51CE-4AD2-ACEC-A6CBC4B26C07}"/>
    <cellStyle name="Normal 2 18 3 2 18" xfId="7409" xr:uid="{6DEA1910-FD89-4AD6-A1FC-29CDC87E13B6}"/>
    <cellStyle name="Normal 2 18 3 2 19" xfId="7410" xr:uid="{0D9CD810-0AE4-4D48-B85A-9A850E50B6CE}"/>
    <cellStyle name="Normal 2 18 3 2 2" xfId="7411" xr:uid="{8A123967-C4DC-4864-A39B-EA77D74E91CB}"/>
    <cellStyle name="Normal 2 18 3 2 20" xfId="7412" xr:uid="{5BFE4BFC-93E2-4F12-B7AC-6D4DF1410310}"/>
    <cellStyle name="Normal 2 18 3 2 21" xfId="7413" xr:uid="{57F0B3E8-D95C-4266-B11B-3A740894F467}"/>
    <cellStyle name="Normal 2 18 3 2 22" xfId="7414" xr:uid="{F75306E6-C564-4401-BDB8-F95DBFA790B1}"/>
    <cellStyle name="Normal 2 18 3 2 23" xfId="7415" xr:uid="{2A74EACA-1C3B-457A-802D-F7ADA745EAD9}"/>
    <cellStyle name="Normal 2 18 3 2 24" xfId="7416" xr:uid="{002A6396-339C-4849-8669-DB6A288D8EF3}"/>
    <cellStyle name="Normal 2 18 3 2 25" xfId="7417" xr:uid="{02F3107F-28E8-46DB-9D9B-D843A2F5BEC1}"/>
    <cellStyle name="Normal 2 18 3 2 26" xfId="7418" xr:uid="{72244AFA-BB23-49D2-B61C-9D4825197A0C}"/>
    <cellStyle name="Normal 2 18 3 2 27" xfId="7419" xr:uid="{461B6017-25A0-48AE-95D6-94EE10654E96}"/>
    <cellStyle name="Normal 2 18 3 2 28" xfId="7420" xr:uid="{8AFDF69A-014D-468D-B047-0AAAB1C3A057}"/>
    <cellStyle name="Normal 2 18 3 2 29" xfId="7421" xr:uid="{2CB84F11-96C9-4FB8-BEB3-955E4F11A715}"/>
    <cellStyle name="Normal 2 18 3 2 3" xfId="7422" xr:uid="{B3056011-ED1B-4153-951F-47EFB693B5A9}"/>
    <cellStyle name="Normal 2 18 3 2 30" xfId="7423" xr:uid="{BF938B94-30A3-4699-AA48-BD27177E70F5}"/>
    <cellStyle name="Normal 2 18 3 2 31" xfId="7424" xr:uid="{6C4D69F3-27AB-43E6-9D22-BD48104D89B1}"/>
    <cellStyle name="Normal 2 18 3 2 32" xfId="7425" xr:uid="{E2BCA78F-37B2-496B-8F14-396E7524BE9C}"/>
    <cellStyle name="Normal 2 18 3 2 33" xfId="7426" xr:uid="{3B69D5CA-1884-472E-A850-46FC3B0B677C}"/>
    <cellStyle name="Normal 2 18 3 2 34" xfId="7427" xr:uid="{521B8139-A45B-44B6-918A-604C1D288099}"/>
    <cellStyle name="Normal 2 18 3 2 35" xfId="7428" xr:uid="{2FAFA13A-A39F-458D-932F-7C3F30551657}"/>
    <cellStyle name="Normal 2 18 3 2 36" xfId="7429" xr:uid="{8BA64A4F-4F36-452C-9A98-824DAE6814BD}"/>
    <cellStyle name="Normal 2 18 3 2 37" xfId="7430" xr:uid="{0751B15E-7823-47B8-A416-8D66BE35B4CF}"/>
    <cellStyle name="Normal 2 18 3 2 38" xfId="7431" xr:uid="{59E68DD3-DCC5-4A57-8526-69C75C3791D7}"/>
    <cellStyle name="Normal 2 18 3 2 4" xfId="7432" xr:uid="{5E1E3A52-7029-4C22-8BC8-2D3052740504}"/>
    <cellStyle name="Normal 2 18 3 2 5" xfId="7433" xr:uid="{1C5D3963-D9F8-4ADB-B42F-E0F088CC9C51}"/>
    <cellStyle name="Normal 2 18 3 2 6" xfId="7434" xr:uid="{246A1113-76F0-4C5C-8FBB-BBC27CDA30E5}"/>
    <cellStyle name="Normal 2 18 3 2 7" xfId="7435" xr:uid="{508453A8-55B1-4413-8FC6-822035CB77DD}"/>
    <cellStyle name="Normal 2 18 3 2 8" xfId="7436" xr:uid="{A2D692C9-C72B-4007-89AB-2AC396758322}"/>
    <cellStyle name="Normal 2 18 3 2 9" xfId="7437" xr:uid="{C1E87DF2-B3F0-4733-8094-1539602E126A}"/>
    <cellStyle name="Normal 2 18 3 20" xfId="7438" xr:uid="{610EB0B7-9E75-4ABA-9BF9-5E9182A8A436}"/>
    <cellStyle name="Normal 2 18 3 21" xfId="7439" xr:uid="{49CD7EC3-48C0-4D62-A967-2BF7D7783D34}"/>
    <cellStyle name="Normal 2 18 3 22" xfId="7440" xr:uid="{163F3BD8-AA6E-490E-9081-E980B1491DAD}"/>
    <cellStyle name="Normal 2 18 3 23" xfId="7441" xr:uid="{BA38E8F7-24AC-45A4-8DB3-149EF159EDDD}"/>
    <cellStyle name="Normal 2 18 3 24" xfId="7442" xr:uid="{412E03A0-E6B6-4F50-A361-4E438B3FC76D}"/>
    <cellStyle name="Normal 2 18 3 25" xfId="7443" xr:uid="{F07973EB-A24D-486E-8B3F-E1362B6DFB45}"/>
    <cellStyle name="Normal 2 18 3 26" xfId="7444" xr:uid="{92402020-81F0-48EB-9B6F-3F2A8E588674}"/>
    <cellStyle name="Normal 2 18 3 27" xfId="7445" xr:uid="{B7E1BA29-C7D5-4B33-8EB2-1CCE82336B53}"/>
    <cellStyle name="Normal 2 18 3 28" xfId="7446" xr:uid="{DD3FFAA6-6A4F-4628-977D-5E0050FE9901}"/>
    <cellStyle name="Normal 2 18 3 29" xfId="7447" xr:uid="{269F3375-421E-4800-9D89-1EABE1C37063}"/>
    <cellStyle name="Normal 2 18 3 3" xfId="7448" xr:uid="{C5DDA1B0-CDE5-4B1A-B4F8-4DFE3A2F9740}"/>
    <cellStyle name="Normal 2 18 3 30" xfId="7449" xr:uid="{883C04B5-0733-403E-B978-046E76361EEF}"/>
    <cellStyle name="Normal 2 18 3 31" xfId="7450" xr:uid="{2C11E42F-F8A2-40F7-9A1C-E50FABD94C6D}"/>
    <cellStyle name="Normal 2 18 3 32" xfId="7451" xr:uid="{BEA297B0-12ED-4F3C-A7F3-105D6956AB34}"/>
    <cellStyle name="Normal 2 18 3 33" xfId="7452" xr:uid="{AB838525-AE39-45BA-AED7-75C434829FAE}"/>
    <cellStyle name="Normal 2 18 3 34" xfId="7453" xr:uid="{A4D719CE-9982-420F-BEF3-2CF79680E397}"/>
    <cellStyle name="Normal 2 18 3 35" xfId="7454" xr:uid="{27071236-C15C-49C3-A23D-64F81CD264C9}"/>
    <cellStyle name="Normal 2 18 3 36" xfId="7455" xr:uid="{BDBB7798-4F9A-4F1A-A605-AFFEE75DB0B0}"/>
    <cellStyle name="Normal 2 18 3 37" xfId="7456" xr:uid="{1517F5F6-7A7B-4996-A0ED-9E093FC9994B}"/>
    <cellStyle name="Normal 2 18 3 38" xfId="7457" xr:uid="{37177F91-0646-488A-82E2-80F326EFB841}"/>
    <cellStyle name="Normal 2 18 3 4" xfId="7458" xr:uid="{D6180CB6-6343-42B2-825E-A7E7A7AFD695}"/>
    <cellStyle name="Normal 2 18 3 5" xfId="7459" xr:uid="{7287FCB1-418B-47E7-B719-2581079C307D}"/>
    <cellStyle name="Normal 2 18 3 6" xfId="7460" xr:uid="{418AE4E6-2F3F-4016-90E9-B19B873DA0C8}"/>
    <cellStyle name="Normal 2 18 3 7" xfId="7461" xr:uid="{D610C69E-F7F4-4576-A3A5-E2B18273705F}"/>
    <cellStyle name="Normal 2 18 3 8" xfId="7462" xr:uid="{51B0FEE3-19B3-4C66-9A6E-D74818E24682}"/>
    <cellStyle name="Normal 2 18 3 9" xfId="7463" xr:uid="{7FB223BD-9809-4C0D-BB24-EBB80AAACA96}"/>
    <cellStyle name="Normal 2 18 30" xfId="7464" xr:uid="{A03796D1-8904-4576-84B1-2A88BAD2D491}"/>
    <cellStyle name="Normal 2 18 31" xfId="7465" xr:uid="{FCF8A88E-4B89-4BEA-B049-D6DBAE33BE15}"/>
    <cellStyle name="Normal 2 18 32" xfId="7466" xr:uid="{9452CB88-3B80-4EBC-A971-ABC06E73EBAC}"/>
    <cellStyle name="Normal 2 18 33" xfId="7467" xr:uid="{8346ADEF-E4EF-4B07-A560-61E4FA8B9447}"/>
    <cellStyle name="Normal 2 18 34" xfId="7468" xr:uid="{56D97119-0219-4E70-A6EF-86EEF33AB32E}"/>
    <cellStyle name="Normal 2 18 35" xfId="7469" xr:uid="{A9E3922C-67B8-4D2F-92F9-394D77222D74}"/>
    <cellStyle name="Normal 2 18 36" xfId="7470" xr:uid="{B28A95CF-95A9-4881-96CA-A0A714488840}"/>
    <cellStyle name="Normal 2 18 37" xfId="7471" xr:uid="{BDE9A2A8-32D5-4948-9ABA-AAE486FEABC2}"/>
    <cellStyle name="Normal 2 18 38" xfId="7472" xr:uid="{AB12D3F5-81C9-4CF2-A2C8-50FC9238E625}"/>
    <cellStyle name="Normal 2 18 39" xfId="7473" xr:uid="{50F2747D-8EF9-487E-9701-A5C49F9ED742}"/>
    <cellStyle name="Normal 2 18 4" xfId="7474" xr:uid="{94CEEFC3-EE68-48E3-B66F-990804C8CED0}"/>
    <cellStyle name="Normal 2 18 40" xfId="7475" xr:uid="{78E24BD1-5DCA-44AF-8BE0-23DFF590B179}"/>
    <cellStyle name="Normal 2 18 5" xfId="7476" xr:uid="{BF01300E-5FC9-4ACC-BC38-4DC2CB4547B2}"/>
    <cellStyle name="Normal 2 18 6" xfId="7477" xr:uid="{61A5ADD0-47A2-464A-8379-90912255CBBC}"/>
    <cellStyle name="Normal 2 18 7" xfId="7478" xr:uid="{59EA01E4-F459-41DA-87AC-E38DA473AD70}"/>
    <cellStyle name="Normal 2 18 8" xfId="7479" xr:uid="{7035DF00-B5B0-425B-BFCF-AE81F4C8C161}"/>
    <cellStyle name="Normal 2 18 9" xfId="7480" xr:uid="{EDBEB47A-DA90-4DF4-B820-9192D64EC461}"/>
    <cellStyle name="Normal 2 19" xfId="7481" xr:uid="{1512D7D6-24DC-4EAC-9DC6-C1E8ADBAABA6}"/>
    <cellStyle name="Normal 2 19 10" xfId="7482" xr:uid="{9CCC3286-2D4B-4CD4-B5AA-55934D6E3BA0}"/>
    <cellStyle name="Normal 2 19 11" xfId="7483" xr:uid="{C865E51C-73FF-4F6F-9224-7A0010279764}"/>
    <cellStyle name="Normal 2 19 12" xfId="7484" xr:uid="{816552A3-7F5C-46B6-AB09-0628FED1ED7B}"/>
    <cellStyle name="Normal 2 19 13" xfId="7485" xr:uid="{38D0652A-9600-48EA-B55C-62903D087323}"/>
    <cellStyle name="Normal 2 19 14" xfId="7486" xr:uid="{02E1DB6A-E10D-4B4A-8DAF-AAFFDE4E9AB3}"/>
    <cellStyle name="Normal 2 19 15" xfId="7487" xr:uid="{F0C27719-181E-46BE-85D0-DA9686ED020B}"/>
    <cellStyle name="Normal 2 19 16" xfId="7488" xr:uid="{DBD721F4-C8BF-465E-B1E0-2052BBE2C97F}"/>
    <cellStyle name="Normal 2 19 17" xfId="7489" xr:uid="{485F3E23-EF70-4F10-8E30-774D4E3436CC}"/>
    <cellStyle name="Normal 2 19 18" xfId="7490" xr:uid="{56395301-C6DD-4971-B24E-A85835316815}"/>
    <cellStyle name="Normal 2 19 19" xfId="7491" xr:uid="{A70B09D7-BE1B-49C0-A05D-E3993CFF6F4C}"/>
    <cellStyle name="Normal 2 19 2" xfId="7492" xr:uid="{E6DB3ED2-24FD-4E4F-9F88-E5DE7CE701F0}"/>
    <cellStyle name="Normal 2 19 2 10" xfId="7493" xr:uid="{A69FEA7D-E404-430F-AA5A-8A2B0CA038D3}"/>
    <cellStyle name="Normal 2 19 2 11" xfId="7494" xr:uid="{C69DD5CF-42AA-4E67-B855-EA81E0A06BEC}"/>
    <cellStyle name="Normal 2 19 2 12" xfId="7495" xr:uid="{FF016988-2C01-440D-9EB3-9DD38829C855}"/>
    <cellStyle name="Normal 2 19 2 13" xfId="7496" xr:uid="{C932A165-0198-4751-8D54-004D7510B38E}"/>
    <cellStyle name="Normal 2 19 2 14" xfId="7497" xr:uid="{B24E0C9F-3D3A-4C39-A68E-CA33EFBCE8A2}"/>
    <cellStyle name="Normal 2 19 2 15" xfId="7498" xr:uid="{4004A70D-9E0E-4108-97AB-95D2F8FE5D30}"/>
    <cellStyle name="Normal 2 19 2 16" xfId="7499" xr:uid="{43E13873-204D-49EB-9780-35220F6A9933}"/>
    <cellStyle name="Normal 2 19 2 17" xfId="7500" xr:uid="{274C4D6E-4619-461B-B940-DA9C477694B7}"/>
    <cellStyle name="Normal 2 19 2 18" xfId="7501" xr:uid="{6ECDC0D1-60FE-49FD-9FCC-0C019FC89138}"/>
    <cellStyle name="Normal 2 19 2 19" xfId="7502" xr:uid="{2C32B452-AADC-4481-B84A-04D12A7C9426}"/>
    <cellStyle name="Normal 2 19 2 2" xfId="7503" xr:uid="{59D28210-1341-4882-851B-B591666D9084}"/>
    <cellStyle name="Normal 2 19 2 2 10" xfId="7504" xr:uid="{53525AEE-3087-480F-99BF-F23EA2D7DCB9}"/>
    <cellStyle name="Normal 2 19 2 2 11" xfId="7505" xr:uid="{82A2CF75-F783-49FE-B6C5-583BD26B16AF}"/>
    <cellStyle name="Normal 2 19 2 2 12" xfId="7506" xr:uid="{9D751F03-F669-448E-AAB9-595F9490EA33}"/>
    <cellStyle name="Normal 2 19 2 2 13" xfId="7507" xr:uid="{9D5EA3F7-FA6F-4D03-9A8E-69F28AB191F9}"/>
    <cellStyle name="Normal 2 19 2 2 14" xfId="7508" xr:uid="{F2DF6B7B-F09A-4F39-85C5-FF663E4058E5}"/>
    <cellStyle name="Normal 2 19 2 2 15" xfId="7509" xr:uid="{36B1AB42-38CE-4AC0-A4CA-780870099652}"/>
    <cellStyle name="Normal 2 19 2 2 16" xfId="7510" xr:uid="{C5B0C680-62B3-4A47-84F1-10768AD18A15}"/>
    <cellStyle name="Normal 2 19 2 2 17" xfId="7511" xr:uid="{469B2382-7A04-48C7-B815-FE98515D6FD9}"/>
    <cellStyle name="Normal 2 19 2 2 18" xfId="7512" xr:uid="{14EE0EC0-1589-4E45-B582-ADD66D52B85D}"/>
    <cellStyle name="Normal 2 19 2 2 19" xfId="7513" xr:uid="{43579612-8BE3-4A47-9CDB-15E00D2259FA}"/>
    <cellStyle name="Normal 2 19 2 2 2" xfId="7514" xr:uid="{49622FC3-9DA8-4E01-88D5-BC92BDB8566B}"/>
    <cellStyle name="Normal 2 19 2 2 2 10" xfId="7515" xr:uid="{257A256B-45F1-4B82-A24A-7EC9787C7FA4}"/>
    <cellStyle name="Normal 2 19 2 2 2 11" xfId="7516" xr:uid="{D34FB83F-DABD-46CD-8AD6-438C097ED856}"/>
    <cellStyle name="Normal 2 19 2 2 2 12" xfId="7517" xr:uid="{093C7363-E89A-4B54-8805-9F3264F2CC56}"/>
    <cellStyle name="Normal 2 19 2 2 2 13" xfId="7518" xr:uid="{4ADBA4CC-9E13-4D98-BE0F-2AABFA34BEB4}"/>
    <cellStyle name="Normal 2 19 2 2 2 14" xfId="7519" xr:uid="{61CAD9A5-FDB4-4394-8E32-79BED47B5A5E}"/>
    <cellStyle name="Normal 2 19 2 2 2 15" xfId="7520" xr:uid="{0F19EC6C-F086-42E3-8768-2282C5BDAC45}"/>
    <cellStyle name="Normal 2 19 2 2 2 16" xfId="7521" xr:uid="{85B269A4-AAE5-4C2B-9A27-45E4F6861854}"/>
    <cellStyle name="Normal 2 19 2 2 2 17" xfId="7522" xr:uid="{ACCCBB98-AD7E-46D7-B346-4C5286773E61}"/>
    <cellStyle name="Normal 2 19 2 2 2 18" xfId="7523" xr:uid="{0058A3D6-050F-4706-8810-9A3A54317C87}"/>
    <cellStyle name="Normal 2 19 2 2 2 19" xfId="7524" xr:uid="{ACDECCB3-E947-4DDC-BF16-9A320DDC9972}"/>
    <cellStyle name="Normal 2 19 2 2 2 2" xfId="7525" xr:uid="{8DCACECF-D9B8-4454-82C1-4FC5DD57B971}"/>
    <cellStyle name="Normal 2 19 2 2 2 20" xfId="7526" xr:uid="{083DB80C-A8E0-4564-8ABB-BDA766E848AC}"/>
    <cellStyle name="Normal 2 19 2 2 2 21" xfId="7527" xr:uid="{A9302F6D-FABA-4E66-B981-FDDF78BFEF00}"/>
    <cellStyle name="Normal 2 19 2 2 2 22" xfId="7528" xr:uid="{D6787BA7-AEF8-4119-B736-4BF103FA77CE}"/>
    <cellStyle name="Normal 2 19 2 2 2 23" xfId="7529" xr:uid="{D523CB16-C26A-4DCB-A181-F8E86E8B5E12}"/>
    <cellStyle name="Normal 2 19 2 2 2 24" xfId="7530" xr:uid="{60D4C3D0-0D0D-44EB-ADA5-A30DB5AC537F}"/>
    <cellStyle name="Normal 2 19 2 2 2 25" xfId="7531" xr:uid="{5BA99949-E137-4C78-85FE-444BCD7BCFD5}"/>
    <cellStyle name="Normal 2 19 2 2 2 26" xfId="7532" xr:uid="{2CD27CAF-F996-4A66-910D-111E31CEF09C}"/>
    <cellStyle name="Normal 2 19 2 2 2 27" xfId="7533" xr:uid="{D5F4D6CC-CFF8-4348-AFD5-4735D84C31E7}"/>
    <cellStyle name="Normal 2 19 2 2 2 28" xfId="7534" xr:uid="{E74EC8AA-EE3B-4095-9FFD-7E04FC5A4AB1}"/>
    <cellStyle name="Normal 2 19 2 2 2 29" xfId="7535" xr:uid="{C02B23B0-B164-4007-ABA3-182F936E8147}"/>
    <cellStyle name="Normal 2 19 2 2 2 3" xfId="7536" xr:uid="{36F94F7E-EAD0-4500-A2B0-EB5F67ACF4DF}"/>
    <cellStyle name="Normal 2 19 2 2 2 30" xfId="7537" xr:uid="{E7D97F7E-E6BB-4F25-BA45-EBFBEF6301D9}"/>
    <cellStyle name="Normal 2 19 2 2 2 31" xfId="7538" xr:uid="{32A08400-221D-406D-B891-956BAD8C855A}"/>
    <cellStyle name="Normal 2 19 2 2 2 32" xfId="7539" xr:uid="{BC11834A-F87E-47CF-B2C3-059AA68D9A04}"/>
    <cellStyle name="Normal 2 19 2 2 2 33" xfId="7540" xr:uid="{49E02E17-CEE1-4387-BEBF-3CEDAC255171}"/>
    <cellStyle name="Normal 2 19 2 2 2 34" xfId="7541" xr:uid="{81B01EF8-5E8C-4DCE-94DD-355A853A43C8}"/>
    <cellStyle name="Normal 2 19 2 2 2 35" xfId="7542" xr:uid="{76434757-52DD-4E56-AE9D-1A24B09F1BB1}"/>
    <cellStyle name="Normal 2 19 2 2 2 36" xfId="7543" xr:uid="{D092DA87-C764-4F4F-AD42-D598649823D3}"/>
    <cellStyle name="Normal 2 19 2 2 2 37" xfId="7544" xr:uid="{D52B819F-D896-4A25-9DE0-A9DD79A7A58D}"/>
    <cellStyle name="Normal 2 19 2 2 2 38" xfId="7545" xr:uid="{30A5414E-11AB-4541-AC79-AEC6536D885B}"/>
    <cellStyle name="Normal 2 19 2 2 2 4" xfId="7546" xr:uid="{D76FE459-BBBC-4044-A537-83B797539922}"/>
    <cellStyle name="Normal 2 19 2 2 2 5" xfId="7547" xr:uid="{2655887C-F2E3-48E5-B2CF-EA4D7B114AA8}"/>
    <cellStyle name="Normal 2 19 2 2 2 6" xfId="7548" xr:uid="{E6349982-1B04-40BE-BB78-5DEEA4C6DCFB}"/>
    <cellStyle name="Normal 2 19 2 2 2 7" xfId="7549" xr:uid="{3549EB23-4BAA-4286-BA47-45E0048CB8AC}"/>
    <cellStyle name="Normal 2 19 2 2 2 8" xfId="7550" xr:uid="{331C85E0-999A-4DFB-B57A-B32703EA7037}"/>
    <cellStyle name="Normal 2 19 2 2 2 9" xfId="7551" xr:uid="{F5222D16-B736-42B1-BCEB-CD6C3B531EFF}"/>
    <cellStyle name="Normal 2 19 2 2 20" xfId="7552" xr:uid="{E030749A-581C-4C70-9AB5-DD5EEA0F12B3}"/>
    <cellStyle name="Normal 2 19 2 2 21" xfId="7553" xr:uid="{095F62CF-9852-4640-B453-A23028019E5C}"/>
    <cellStyle name="Normal 2 19 2 2 22" xfId="7554" xr:uid="{574FC8A6-2F62-4291-B3DF-6F76A15219DB}"/>
    <cellStyle name="Normal 2 19 2 2 23" xfId="7555" xr:uid="{804F2C12-B1C7-4E7C-9917-FDAA4058C620}"/>
    <cellStyle name="Normal 2 19 2 2 24" xfId="7556" xr:uid="{5E6F2DC1-90F5-4E41-814D-174ADA9A54C2}"/>
    <cellStyle name="Normal 2 19 2 2 25" xfId="7557" xr:uid="{01F787E7-694A-4C06-A207-F28986283C5D}"/>
    <cellStyle name="Normal 2 19 2 2 26" xfId="7558" xr:uid="{70827854-63B3-4D95-9AE7-B270B5113BB8}"/>
    <cellStyle name="Normal 2 19 2 2 27" xfId="7559" xr:uid="{F56D9EB7-A00D-48E8-971D-D84DA21DA197}"/>
    <cellStyle name="Normal 2 19 2 2 28" xfId="7560" xr:uid="{6C421B52-6186-41EB-9DD5-036D19DC825F}"/>
    <cellStyle name="Normal 2 19 2 2 29" xfId="7561" xr:uid="{20CC7795-318B-4519-8793-78F1BE852AFA}"/>
    <cellStyle name="Normal 2 19 2 2 3" xfId="7562" xr:uid="{F8425975-FE41-46CA-9EB4-B79A5A0EE7EF}"/>
    <cellStyle name="Normal 2 19 2 2 30" xfId="7563" xr:uid="{C39A5D29-10F0-4F43-87AA-00AC5C072EBD}"/>
    <cellStyle name="Normal 2 19 2 2 31" xfId="7564" xr:uid="{D49493EC-74E1-4FAC-ACA2-C3EF3FCEAEDB}"/>
    <cellStyle name="Normal 2 19 2 2 32" xfId="7565" xr:uid="{73380BA1-18EF-492E-AE55-581BE4D91B2E}"/>
    <cellStyle name="Normal 2 19 2 2 33" xfId="7566" xr:uid="{453EFC9D-713C-4CF1-8FC6-1E83552F434D}"/>
    <cellStyle name="Normal 2 19 2 2 34" xfId="7567" xr:uid="{436DE73F-ACE6-43C6-95D9-53D0A2A85CB0}"/>
    <cellStyle name="Normal 2 19 2 2 35" xfId="7568" xr:uid="{488E92D8-5905-49FA-9995-EA6471C2A68C}"/>
    <cellStyle name="Normal 2 19 2 2 36" xfId="7569" xr:uid="{A861E2A6-41EE-4565-A4C5-752BBC534FED}"/>
    <cellStyle name="Normal 2 19 2 2 37" xfId="7570" xr:uid="{00BFB1FA-B16D-4DE2-B824-3D9C3AEEBB8E}"/>
    <cellStyle name="Normal 2 19 2 2 38" xfId="7571" xr:uid="{7FE8C6F1-C502-448D-BE8F-44A4F527DFED}"/>
    <cellStyle name="Normal 2 19 2 2 4" xfId="7572" xr:uid="{82C8FD39-EFC9-406B-9C94-9A62D302564A}"/>
    <cellStyle name="Normal 2 19 2 2 5" xfId="7573" xr:uid="{E58FEBF7-89DB-4983-84FF-CFEFF47E8C96}"/>
    <cellStyle name="Normal 2 19 2 2 6" xfId="7574" xr:uid="{6FF23E43-C1F7-4AB2-8BE5-6A9CAB434333}"/>
    <cellStyle name="Normal 2 19 2 2 7" xfId="7575" xr:uid="{511F9CAD-93AF-4CF8-A9E1-9D5B94D5664E}"/>
    <cellStyle name="Normal 2 19 2 2 8" xfId="7576" xr:uid="{987AD6EC-1CAC-45CF-B94E-4CF4548C5DD9}"/>
    <cellStyle name="Normal 2 19 2 2 9" xfId="7577" xr:uid="{088DFB21-2CD7-4CDE-B82A-37170742DBCB}"/>
    <cellStyle name="Normal 2 19 2 20" xfId="7578" xr:uid="{0369813C-346B-4074-A70C-00B03DB89FE9}"/>
    <cellStyle name="Normal 2 19 2 21" xfId="7579" xr:uid="{5C2EF7DB-02AD-47F7-8511-E9A1C1985EED}"/>
    <cellStyle name="Normal 2 19 2 22" xfId="7580" xr:uid="{562E001A-A387-41A6-BC65-AB22894B9159}"/>
    <cellStyle name="Normal 2 19 2 23" xfId="7581" xr:uid="{1FFB5DEB-DA37-47A1-853E-CB177A6C1311}"/>
    <cellStyle name="Normal 2 19 2 24" xfId="7582" xr:uid="{91C91093-EC56-405E-911D-C487EE18FC8C}"/>
    <cellStyle name="Normal 2 19 2 25" xfId="7583" xr:uid="{EDB1C326-3515-42D8-B3E2-369E31F36AD3}"/>
    <cellStyle name="Normal 2 19 2 26" xfId="7584" xr:uid="{9BEFA2E8-CD57-4E9E-AB99-8D466C6B76D2}"/>
    <cellStyle name="Normal 2 19 2 27" xfId="7585" xr:uid="{B590AE82-7573-4A79-8E27-B47E463C11D6}"/>
    <cellStyle name="Normal 2 19 2 28" xfId="7586" xr:uid="{DC9B6680-4174-4CBC-A4CD-B84F444E046D}"/>
    <cellStyle name="Normal 2 19 2 29" xfId="7587" xr:uid="{A10C41E4-F7A1-4E9A-86DF-DF62D415A788}"/>
    <cellStyle name="Normal 2 19 2 3" xfId="7588" xr:uid="{74AB6C1B-707B-4ACD-A9A8-BCD752BE5775}"/>
    <cellStyle name="Normal 2 19 2 30" xfId="7589" xr:uid="{BEC55C97-561F-4268-B77C-439507AE42B8}"/>
    <cellStyle name="Normal 2 19 2 31" xfId="7590" xr:uid="{CFFEEF54-5982-429E-BD17-77D1D58DB1CF}"/>
    <cellStyle name="Normal 2 19 2 32" xfId="7591" xr:uid="{FC90E30F-354E-46A9-AC43-2545F807102A}"/>
    <cellStyle name="Normal 2 19 2 33" xfId="7592" xr:uid="{3CFE41E8-EB37-4D71-9A0E-92F7953E1E01}"/>
    <cellStyle name="Normal 2 19 2 34" xfId="7593" xr:uid="{A79EFB5D-0E99-412C-BA37-AC68408136DF}"/>
    <cellStyle name="Normal 2 19 2 35" xfId="7594" xr:uid="{B9B7D51C-747C-4AC4-A591-1DFB93A87C65}"/>
    <cellStyle name="Normal 2 19 2 36" xfId="7595" xr:uid="{1B080FCB-BC62-4A5A-B732-99C0D6C84672}"/>
    <cellStyle name="Normal 2 19 2 37" xfId="7596" xr:uid="{4A2E9B96-5C3D-4637-A4A1-C9196AF566B3}"/>
    <cellStyle name="Normal 2 19 2 38" xfId="7597" xr:uid="{B02D019B-C60F-4A90-9899-A84BA0B19C4D}"/>
    <cellStyle name="Normal 2 19 2 39" xfId="7598" xr:uid="{02F6D15D-A726-4946-966E-729162283DF3}"/>
    <cellStyle name="Normal 2 19 2 4" xfId="7599" xr:uid="{2DE15055-12BB-4CED-A43C-8F9404FE76DD}"/>
    <cellStyle name="Normal 2 19 2 40" xfId="7600" xr:uid="{2F0DFE83-CE63-419D-81A6-1CDB1CE192F7}"/>
    <cellStyle name="Normal 2 19 2 5" xfId="7601" xr:uid="{271A31DC-1BAB-4583-80FA-4A975E4BC01B}"/>
    <cellStyle name="Normal 2 19 2 6" xfId="7602" xr:uid="{4686D4B2-795B-4024-B480-CC4173DCC94C}"/>
    <cellStyle name="Normal 2 19 2 7" xfId="7603" xr:uid="{23292C88-44DF-4F52-8FC8-7B4186A308A4}"/>
    <cellStyle name="Normal 2 19 2 8" xfId="7604" xr:uid="{1BBDF0E9-8C89-4361-A3E2-AF8A004C76DC}"/>
    <cellStyle name="Normal 2 19 2 9" xfId="7605" xr:uid="{21417D95-BE4E-4F82-9B00-37210C61FB25}"/>
    <cellStyle name="Normal 2 19 20" xfId="7606" xr:uid="{62D62355-4B60-4491-A8A4-227B026848D7}"/>
    <cellStyle name="Normal 2 19 21" xfId="7607" xr:uid="{D675C112-7EC2-4388-9203-D5871F904803}"/>
    <cellStyle name="Normal 2 19 22" xfId="7608" xr:uid="{DB03B03F-65D8-4731-8825-E0AF27DEE21B}"/>
    <cellStyle name="Normal 2 19 23" xfId="7609" xr:uid="{F8A48307-B003-4601-9C19-83B2B0EACF60}"/>
    <cellStyle name="Normal 2 19 24" xfId="7610" xr:uid="{4C86D769-3E30-4384-A99C-673BFDD1C7A7}"/>
    <cellStyle name="Normal 2 19 25" xfId="7611" xr:uid="{C8644C06-10E8-4BA6-A2A9-CA008586A2D3}"/>
    <cellStyle name="Normal 2 19 26" xfId="7612" xr:uid="{0CC51C7B-23C7-4560-9CEE-9D164CCBAEF3}"/>
    <cellStyle name="Normal 2 19 27" xfId="7613" xr:uid="{6439B02E-A060-4BC1-8431-44624B2A5036}"/>
    <cellStyle name="Normal 2 19 28" xfId="7614" xr:uid="{4CF72CF7-E6E3-4878-B3EA-433FAAA2B44A}"/>
    <cellStyle name="Normal 2 19 29" xfId="7615" xr:uid="{993E064D-BA49-4C00-B0B9-3A552A125BCE}"/>
    <cellStyle name="Normal 2 19 3" xfId="7616" xr:uid="{9092041F-34A0-4745-8920-E0EB2E69C74D}"/>
    <cellStyle name="Normal 2 19 3 10" xfId="7617" xr:uid="{83C9E7EC-9DE1-4D8A-9FBE-5C30AA3ABA84}"/>
    <cellStyle name="Normal 2 19 3 11" xfId="7618" xr:uid="{585F64D4-D4A5-45FD-BF32-020D703BAF99}"/>
    <cellStyle name="Normal 2 19 3 12" xfId="7619" xr:uid="{12204C84-CCD4-4315-896F-18DD17934E8D}"/>
    <cellStyle name="Normal 2 19 3 13" xfId="7620" xr:uid="{D70F1AFF-D17C-4A87-8B7C-9584629D663D}"/>
    <cellStyle name="Normal 2 19 3 14" xfId="7621" xr:uid="{01D9657B-69AD-4B6A-90BB-123772C305D7}"/>
    <cellStyle name="Normal 2 19 3 15" xfId="7622" xr:uid="{E2B812B3-9748-4AAB-9DE1-CF18F3A905FA}"/>
    <cellStyle name="Normal 2 19 3 16" xfId="7623" xr:uid="{C5DAB3A6-30C3-4B6D-B39C-D600D26A87A4}"/>
    <cellStyle name="Normal 2 19 3 17" xfId="7624" xr:uid="{F3257A41-B6CC-423C-B151-D5996F88F812}"/>
    <cellStyle name="Normal 2 19 3 18" xfId="7625" xr:uid="{B9313B0E-F70B-400D-AD18-822D76D34692}"/>
    <cellStyle name="Normal 2 19 3 19" xfId="7626" xr:uid="{5BAE657B-7FCD-4C67-A653-253A08A36359}"/>
    <cellStyle name="Normal 2 19 3 2" xfId="7627" xr:uid="{E1CFAF51-2B8B-4C58-A14B-552F0699D936}"/>
    <cellStyle name="Normal 2 19 3 2 10" xfId="7628" xr:uid="{7414D6CB-3B44-4917-B2E7-093150954574}"/>
    <cellStyle name="Normal 2 19 3 2 11" xfId="7629" xr:uid="{66D55D53-4D50-4AFB-93D3-0FB925DB7336}"/>
    <cellStyle name="Normal 2 19 3 2 12" xfId="7630" xr:uid="{F5707F1C-FD62-4258-8541-C21014D81BD3}"/>
    <cellStyle name="Normal 2 19 3 2 13" xfId="7631" xr:uid="{4A71DEA7-0F1F-4E5B-B6C9-A960B6B0D24C}"/>
    <cellStyle name="Normal 2 19 3 2 14" xfId="7632" xr:uid="{93C5FAF3-2782-4499-9E3B-BA69084F4820}"/>
    <cellStyle name="Normal 2 19 3 2 15" xfId="7633" xr:uid="{DBCF704D-E7BD-40EE-9865-D9DB31A662C0}"/>
    <cellStyle name="Normal 2 19 3 2 16" xfId="7634" xr:uid="{F22460D4-97AC-44A3-A35C-429FF87A40F1}"/>
    <cellStyle name="Normal 2 19 3 2 17" xfId="7635" xr:uid="{7494CEB4-A7F8-431B-A1D1-ABC538BC2A02}"/>
    <cellStyle name="Normal 2 19 3 2 18" xfId="7636" xr:uid="{2E1E147A-C9C9-44A3-BC9F-E1803414C910}"/>
    <cellStyle name="Normal 2 19 3 2 19" xfId="7637" xr:uid="{433B3A9A-AD68-477F-8F0D-2CD8D2316B10}"/>
    <cellStyle name="Normal 2 19 3 2 2" xfId="7638" xr:uid="{9D844ED6-3F4C-4178-A67B-B0BFB1798FFE}"/>
    <cellStyle name="Normal 2 19 3 2 20" xfId="7639" xr:uid="{CAEFDFD5-5060-427F-BEFE-BE1FDBA3B7E3}"/>
    <cellStyle name="Normal 2 19 3 2 21" xfId="7640" xr:uid="{3B4B2BFB-5910-4EEE-8673-38542B4DC009}"/>
    <cellStyle name="Normal 2 19 3 2 22" xfId="7641" xr:uid="{80D674DE-6BA0-4878-A1C9-4DEBB04FD76E}"/>
    <cellStyle name="Normal 2 19 3 2 23" xfId="7642" xr:uid="{48157546-857B-4A9C-BCE8-7C410C57DD3B}"/>
    <cellStyle name="Normal 2 19 3 2 24" xfId="7643" xr:uid="{AD24D230-481E-4689-A4E1-C592B2B2AD4D}"/>
    <cellStyle name="Normal 2 19 3 2 25" xfId="7644" xr:uid="{3B2491AE-E7EC-4E34-8842-BC461D689C20}"/>
    <cellStyle name="Normal 2 19 3 2 26" xfId="7645" xr:uid="{F38B267F-940A-4B64-8D4F-617F5D69107A}"/>
    <cellStyle name="Normal 2 19 3 2 27" xfId="7646" xr:uid="{92F3A45D-9825-4E41-8A32-1C84AE37B80B}"/>
    <cellStyle name="Normal 2 19 3 2 28" xfId="7647" xr:uid="{DE3328E6-91E1-4998-9F41-5EF1D2F016F4}"/>
    <cellStyle name="Normal 2 19 3 2 29" xfId="7648" xr:uid="{495BBEF3-8E32-47E6-A53C-B651CB4C10EC}"/>
    <cellStyle name="Normal 2 19 3 2 3" xfId="7649" xr:uid="{190626C5-3F12-42E7-951A-7720002D93AB}"/>
    <cellStyle name="Normal 2 19 3 2 30" xfId="7650" xr:uid="{2D80874F-18FE-4E56-A595-39E07B65950E}"/>
    <cellStyle name="Normal 2 19 3 2 31" xfId="7651" xr:uid="{F093640B-C899-4A6F-8857-42C7D71EE218}"/>
    <cellStyle name="Normal 2 19 3 2 32" xfId="7652" xr:uid="{BF925F29-536A-41C7-8A74-AF7815FDA14D}"/>
    <cellStyle name="Normal 2 19 3 2 33" xfId="7653" xr:uid="{CA29FA1E-72B8-4894-8877-AE01EA480D8D}"/>
    <cellStyle name="Normal 2 19 3 2 34" xfId="7654" xr:uid="{F34F5F72-89CF-4DBF-8776-A91F2319D1E8}"/>
    <cellStyle name="Normal 2 19 3 2 35" xfId="7655" xr:uid="{932471A4-7894-4BB3-9287-1133682E1EEC}"/>
    <cellStyle name="Normal 2 19 3 2 36" xfId="7656" xr:uid="{009FCD1C-4254-46F9-AA82-7B21F7AA0A49}"/>
    <cellStyle name="Normal 2 19 3 2 37" xfId="7657" xr:uid="{AB4E65E3-9B84-45F7-ADFB-67A81B06826C}"/>
    <cellStyle name="Normal 2 19 3 2 38" xfId="7658" xr:uid="{BA2C1670-67F4-4398-A92B-0B7D6D776760}"/>
    <cellStyle name="Normal 2 19 3 2 4" xfId="7659" xr:uid="{D21B3DA9-3D6A-47D3-AB31-0FF5957AFB9A}"/>
    <cellStyle name="Normal 2 19 3 2 5" xfId="7660" xr:uid="{4015EBFD-2657-4FDC-A624-E43A0590F3E5}"/>
    <cellStyle name="Normal 2 19 3 2 6" xfId="7661" xr:uid="{9AFA6A18-4D2F-43BA-896E-BDFDE2942517}"/>
    <cellStyle name="Normal 2 19 3 2 7" xfId="7662" xr:uid="{AED42E01-B999-498B-9957-C6DAF5BA204B}"/>
    <cellStyle name="Normal 2 19 3 2 8" xfId="7663" xr:uid="{20BF9E82-EFDC-4625-B32F-EF14AB0B4D42}"/>
    <cellStyle name="Normal 2 19 3 2 9" xfId="7664" xr:uid="{B511946D-06E1-4EF8-B158-77E6A03B3DC8}"/>
    <cellStyle name="Normal 2 19 3 20" xfId="7665" xr:uid="{974B59D8-7D7B-4F55-B71F-E412336D3582}"/>
    <cellStyle name="Normal 2 19 3 21" xfId="7666" xr:uid="{2AE299D5-36B8-4B96-AC08-E2F1B1BFA0FC}"/>
    <cellStyle name="Normal 2 19 3 22" xfId="7667" xr:uid="{2B0458EC-2363-403D-8152-EDF3CA52E46C}"/>
    <cellStyle name="Normal 2 19 3 23" xfId="7668" xr:uid="{5DFE9E0C-CCB7-4A4C-B6E4-A9BE907C530A}"/>
    <cellStyle name="Normal 2 19 3 24" xfId="7669" xr:uid="{49E03BB5-A9EA-4AC6-A4DC-800EB1D9F341}"/>
    <cellStyle name="Normal 2 19 3 25" xfId="7670" xr:uid="{B0471381-C349-4574-8571-5BCBC2815D66}"/>
    <cellStyle name="Normal 2 19 3 26" xfId="7671" xr:uid="{4475219A-C782-460C-A815-F51369A4AA59}"/>
    <cellStyle name="Normal 2 19 3 27" xfId="7672" xr:uid="{35831054-8C9B-4F2B-802C-B6DB2AFD23B1}"/>
    <cellStyle name="Normal 2 19 3 28" xfId="7673" xr:uid="{C669C71F-2AFD-4DC7-906A-F5A182DC9130}"/>
    <cellStyle name="Normal 2 19 3 29" xfId="7674" xr:uid="{193DA773-B634-4C42-9A63-3CBA5331F106}"/>
    <cellStyle name="Normal 2 19 3 3" xfId="7675" xr:uid="{52796B30-A9FB-4B03-9B5E-1A3E0732E402}"/>
    <cellStyle name="Normal 2 19 3 30" xfId="7676" xr:uid="{C8C2E3F4-7E97-4F6C-8B5E-94BCCA704C6A}"/>
    <cellStyle name="Normal 2 19 3 31" xfId="7677" xr:uid="{EDFFA6A2-4901-4007-BB65-811ECCA83D9F}"/>
    <cellStyle name="Normal 2 19 3 32" xfId="7678" xr:uid="{2EC7F444-496A-4148-A4BE-71079920564D}"/>
    <cellStyle name="Normal 2 19 3 33" xfId="7679" xr:uid="{CFCAA98C-1C75-4330-B554-5F9AF48DFA7F}"/>
    <cellStyle name="Normal 2 19 3 34" xfId="7680" xr:uid="{FFA62B52-0FC7-4058-894E-273DECC3E050}"/>
    <cellStyle name="Normal 2 19 3 35" xfId="7681" xr:uid="{923A4767-4B7C-465E-B3B5-03FED26A594D}"/>
    <cellStyle name="Normal 2 19 3 36" xfId="7682" xr:uid="{EEAC9370-DC10-4A62-949E-15736A8DDCB9}"/>
    <cellStyle name="Normal 2 19 3 37" xfId="7683" xr:uid="{F226B191-434F-45A9-9B28-D29959347FE6}"/>
    <cellStyle name="Normal 2 19 3 38" xfId="7684" xr:uid="{7EEE2FED-D061-4D75-8F7D-4CA67B997BC8}"/>
    <cellStyle name="Normal 2 19 3 4" xfId="7685" xr:uid="{42920616-604F-4789-8EB2-7D1B23DB61FF}"/>
    <cellStyle name="Normal 2 19 3 5" xfId="7686" xr:uid="{3CBB8B15-044A-4474-A09A-EF934990055C}"/>
    <cellStyle name="Normal 2 19 3 6" xfId="7687" xr:uid="{4E0DDD91-4D7C-4389-BC42-BE333DD4BD88}"/>
    <cellStyle name="Normal 2 19 3 7" xfId="7688" xr:uid="{9B72F69D-F71F-46C8-9403-021EDE250012}"/>
    <cellStyle name="Normal 2 19 3 8" xfId="7689" xr:uid="{CE99F45A-4A07-411D-82F4-8EEF9277D0CF}"/>
    <cellStyle name="Normal 2 19 3 9" xfId="7690" xr:uid="{72B9EB82-75FC-4A9A-A18F-3FBBCD4B608F}"/>
    <cellStyle name="Normal 2 19 30" xfId="7691" xr:uid="{2D862047-4F07-412C-8F77-383F0312CAEE}"/>
    <cellStyle name="Normal 2 19 31" xfId="7692" xr:uid="{86DD4122-3674-480F-BB8F-3CFA94A90AE1}"/>
    <cellStyle name="Normal 2 19 32" xfId="7693" xr:uid="{DACFC84E-40E5-401A-B76E-2A2A3BC1D201}"/>
    <cellStyle name="Normal 2 19 33" xfId="7694" xr:uid="{0E49629A-5F1C-4434-8FDB-ECBE47119516}"/>
    <cellStyle name="Normal 2 19 34" xfId="7695" xr:uid="{B3D86DC0-9B98-4A41-B47C-3611692A4FD2}"/>
    <cellStyle name="Normal 2 19 35" xfId="7696" xr:uid="{130A8623-A5A5-4852-B01D-D4D9E5BA92BC}"/>
    <cellStyle name="Normal 2 19 36" xfId="7697" xr:uid="{B7B9975B-954E-496E-B84C-F63DE9638BBC}"/>
    <cellStyle name="Normal 2 19 37" xfId="7698" xr:uid="{FE21D0BF-72CD-4F65-AED5-2911F1453EC2}"/>
    <cellStyle name="Normal 2 19 38" xfId="7699" xr:uid="{39A307BB-7D2D-41B6-A008-7B2F176BAABF}"/>
    <cellStyle name="Normal 2 19 39" xfId="7700" xr:uid="{2802F07D-759A-43F3-BC1F-798EA50FE862}"/>
    <cellStyle name="Normal 2 19 4" xfId="7701" xr:uid="{34994C79-20F9-4FB0-8E29-ABCF9DBB0358}"/>
    <cellStyle name="Normal 2 19 40" xfId="7702" xr:uid="{3F908259-1B19-4078-9C0D-94A289C50688}"/>
    <cellStyle name="Normal 2 19 5" xfId="7703" xr:uid="{0AE84F26-A866-4B77-9D98-37F84C5515DF}"/>
    <cellStyle name="Normal 2 19 6" xfId="7704" xr:uid="{919FF931-1C6F-4EC7-A9EC-DE8F34E54F6B}"/>
    <cellStyle name="Normal 2 19 7" xfId="7705" xr:uid="{C45AF35F-51F1-4569-8957-36E42E8CB84E}"/>
    <cellStyle name="Normal 2 19 8" xfId="7706" xr:uid="{3F607DD9-682A-4E31-9C67-D31E87245EC6}"/>
    <cellStyle name="Normal 2 19 9" xfId="7707" xr:uid="{F2083852-9E98-4157-A8C4-9DDE4652B58D}"/>
    <cellStyle name="Normal 2 2" xfId="7708" xr:uid="{9146BC97-5C72-4BD7-82A5-62A3DB5E4F2E}"/>
    <cellStyle name="Normal 2 2 10" xfId="7709" xr:uid="{A10830C7-4D2F-4C54-BA62-3DEBDF261CC7}"/>
    <cellStyle name="Normal 2 2 11" xfId="7710" xr:uid="{B49174AC-8999-4FAF-A9BD-8BAD40C7D112}"/>
    <cellStyle name="Normal 2 2 12" xfId="7711" xr:uid="{F1FE49C7-2F0A-44D6-9D53-17B185A9C21B}"/>
    <cellStyle name="Normal 2 2 13" xfId="7712" xr:uid="{DF99294F-034D-48A0-86E7-9A732FB397E2}"/>
    <cellStyle name="Normal 2 2 14" xfId="7713" xr:uid="{5B2DC8EA-95C5-4657-AC12-B983AD5F8E1D}"/>
    <cellStyle name="Normal 2 2 15" xfId="7714" xr:uid="{BAEAE7EC-E9A8-43DB-9C3B-20287566EE25}"/>
    <cellStyle name="Normal 2 2 16" xfId="7715" xr:uid="{821B78DB-DA73-4024-9C83-F3075F896D4D}"/>
    <cellStyle name="Normal 2 2 17" xfId="7716" xr:uid="{4CA959CF-74F0-4957-B653-2A473C63CDD9}"/>
    <cellStyle name="Normal 2 2 18" xfId="7717" xr:uid="{03FC89B9-1A87-4DC5-B928-9CBD971655A3}"/>
    <cellStyle name="Normal 2 2 19" xfId="7718" xr:uid="{840613C0-6EDE-4B0A-90B8-FB340D4D0F1B}"/>
    <cellStyle name="Normal 2 2 2" xfId="7719" xr:uid="{D8F00893-A9A7-4F29-A963-FC1C81C5EA4E}"/>
    <cellStyle name="Normal 2 2 20" xfId="7720" xr:uid="{E2386B24-9853-4268-B240-FB96C766EB72}"/>
    <cellStyle name="Normal 2 2 21" xfId="7721" xr:uid="{4CF07E29-8202-4AEA-A7AE-6A9B9D4DDC4A}"/>
    <cellStyle name="Normal 2 2 22" xfId="7722" xr:uid="{C9DC4AD1-CA3B-4F6C-8526-28073CC6DAE8}"/>
    <cellStyle name="Normal 2 2 23" xfId="7723" xr:uid="{CA932346-F439-4BB8-8593-439ED69FA627}"/>
    <cellStyle name="Normal 2 2 24" xfId="7724" xr:uid="{562FE9AC-C8E4-42F1-B391-5AB286E08734}"/>
    <cellStyle name="Normal 2 2 25" xfId="7725" xr:uid="{15A5CB4F-1B89-4365-A18F-44D8872C5E20}"/>
    <cellStyle name="Normal 2 2 26" xfId="7726" xr:uid="{C6DC210A-C1BF-4DCA-A20D-4658968127D6}"/>
    <cellStyle name="Normal 2 2 27" xfId="7727" xr:uid="{82097AC1-4074-4864-9085-B8C756564DD7}"/>
    <cellStyle name="Normal 2 2 28" xfId="7728" xr:uid="{E39BBF4D-2FD4-47D1-9780-DCA9BC6126F1}"/>
    <cellStyle name="Normal 2 2 29" xfId="7729" xr:uid="{F8A01D9A-9572-4E74-870B-52210457FC6F}"/>
    <cellStyle name="Normal 2 2 3" xfId="7730" xr:uid="{DED4C655-AB78-4D1F-AECA-887F296B0C2D}"/>
    <cellStyle name="Normal 2 2 30" xfId="7731" xr:uid="{04223CA9-C74D-4070-9F46-39B723F7C942}"/>
    <cellStyle name="Normal 2 2 31" xfId="7732" xr:uid="{71DB779C-21CE-444A-8EAC-83D856CEE30A}"/>
    <cellStyle name="Normal 2 2 32" xfId="7733" xr:uid="{0F9B79D0-3D68-492E-88F4-2F8641F6728B}"/>
    <cellStyle name="Normal 2 2 33" xfId="7734" xr:uid="{72C2B485-193E-4828-9170-B149FC2E86F8}"/>
    <cellStyle name="Normal 2 2 34" xfId="7735" xr:uid="{802E482E-2391-4A95-B33E-E70CA2A96756}"/>
    <cellStyle name="Normal 2 2 35" xfId="7736" xr:uid="{9CCD73E6-7BCE-4FC5-BB2F-3BEA869214AB}"/>
    <cellStyle name="Normal 2 2 36" xfId="7737" xr:uid="{A1B5DEB4-0F1B-40EF-8EDE-E36362F16691}"/>
    <cellStyle name="Normal 2 2 37" xfId="7738" xr:uid="{FF6CEDCD-5C58-4B38-BD35-660AE907CBC3}"/>
    <cellStyle name="Normal 2 2 38" xfId="7739" xr:uid="{B13F1260-23F5-4731-9411-BF6C1AB9DE5A}"/>
    <cellStyle name="Normal 2 2 39" xfId="7740" xr:uid="{816C90C9-630D-4787-8FD0-F10A9BDF8F59}"/>
    <cellStyle name="Normal 2 2 4" xfId="7741" xr:uid="{D8DBDFB1-57FC-4113-A237-54CF5B5E6DDA}"/>
    <cellStyle name="Normal 2 2 40" xfId="7742" xr:uid="{3EE03368-CC17-462F-BE92-F821F2E04B4C}"/>
    <cellStyle name="Normal 2 2 41" xfId="7743" xr:uid="{B655228F-5545-41EC-9C04-EE27B034B175}"/>
    <cellStyle name="Normal 2 2 42" xfId="7744" xr:uid="{44997329-D6EC-48BF-A22E-177FC9A5BE0D}"/>
    <cellStyle name="Normal 2 2 43" xfId="7745" xr:uid="{C522627F-EF0F-4BFD-A9D4-A37E405A1347}"/>
    <cellStyle name="Normal 2 2 5" xfId="7746" xr:uid="{47528DA6-4D5B-4E0E-866D-A82FC3066C4C}"/>
    <cellStyle name="Normal 2 2 6" xfId="7747" xr:uid="{C27F7FD3-858F-4068-A4A5-2B4A2D390748}"/>
    <cellStyle name="Normal 2 2 7" xfId="7748" xr:uid="{14038838-3EB4-498F-B8CE-FE9BD8AF5489}"/>
    <cellStyle name="Normal 2 2 8" xfId="7749" xr:uid="{8914D852-EAEA-4367-8D7C-69AA9943E739}"/>
    <cellStyle name="Normal 2 2 9" xfId="7750" xr:uid="{4B38D518-7C35-4B2E-9868-ECBC71A1FF93}"/>
    <cellStyle name="Normal 2 20" xfId="7751" xr:uid="{30F61DB6-8A7E-4393-B58B-AFB5BA6C8790}"/>
    <cellStyle name="Normal 2 20 10" xfId="7752" xr:uid="{D0B47669-C79A-4DC5-833E-1B76D2D5E148}"/>
    <cellStyle name="Normal 2 20 11" xfId="7753" xr:uid="{44D44C36-9046-44F3-8E6D-F0875D7D4E53}"/>
    <cellStyle name="Normal 2 20 12" xfId="7754" xr:uid="{2124807B-AD38-4CD2-9201-0126D8605DF6}"/>
    <cellStyle name="Normal 2 20 13" xfId="7755" xr:uid="{59DCB0AD-4C3D-4B9C-AD3A-8D27247301C7}"/>
    <cellStyle name="Normal 2 20 14" xfId="7756" xr:uid="{74B7839F-E14A-4823-B34D-E8113EAC993A}"/>
    <cellStyle name="Normal 2 20 15" xfId="7757" xr:uid="{EF6859D6-78DF-4913-B015-865FF1A76FA8}"/>
    <cellStyle name="Normal 2 20 16" xfId="7758" xr:uid="{465E4529-2658-48B5-872C-7D3C97E8145A}"/>
    <cellStyle name="Normal 2 20 17" xfId="7759" xr:uid="{071BA64A-FFDA-446F-BB9C-750DBE4C25D9}"/>
    <cellStyle name="Normal 2 20 18" xfId="7760" xr:uid="{329DE776-6036-4759-A9BF-41DC446C150A}"/>
    <cellStyle name="Normal 2 20 19" xfId="7761" xr:uid="{AA1F9E16-D886-4429-821A-4617FA84E31C}"/>
    <cellStyle name="Normal 2 20 2" xfId="7762" xr:uid="{83B09797-C53E-425C-826D-F5054EB344F7}"/>
    <cellStyle name="Normal 2 20 2 10" xfId="7763" xr:uid="{B003CF86-BFE5-4C3D-8C27-30FDA5E94621}"/>
    <cellStyle name="Normal 2 20 2 11" xfId="7764" xr:uid="{B71007A0-03D0-4C23-BDB8-76054325432D}"/>
    <cellStyle name="Normal 2 20 2 12" xfId="7765" xr:uid="{A2DE3675-5167-4E62-B484-9E31D8DD9B82}"/>
    <cellStyle name="Normal 2 20 2 13" xfId="7766" xr:uid="{F39D187A-CB05-4E91-AF25-56F44B829487}"/>
    <cellStyle name="Normal 2 20 2 14" xfId="7767" xr:uid="{7193A60A-3C24-4981-ACCF-DB498A936D0E}"/>
    <cellStyle name="Normal 2 20 2 15" xfId="7768" xr:uid="{79E56512-E70F-4D72-80D3-A2D14EE87AFD}"/>
    <cellStyle name="Normal 2 20 2 16" xfId="7769" xr:uid="{F58D391E-5F24-4342-BF0A-4B0FB1F36DA5}"/>
    <cellStyle name="Normal 2 20 2 17" xfId="7770" xr:uid="{3C22EF7C-69D9-4B68-BEDE-DADEE0E59112}"/>
    <cellStyle name="Normal 2 20 2 18" xfId="7771" xr:uid="{6907ACAC-0C19-41DA-B000-24161DFC14D0}"/>
    <cellStyle name="Normal 2 20 2 19" xfId="7772" xr:uid="{1D360571-2928-45C6-96D4-595098AC4B0F}"/>
    <cellStyle name="Normal 2 20 2 2" xfId="7773" xr:uid="{32E90A7C-6313-4BF5-BDF4-13B9E103343E}"/>
    <cellStyle name="Normal 2 20 2 2 10" xfId="7774" xr:uid="{F054D56C-746E-49A1-8DC7-51EF81659883}"/>
    <cellStyle name="Normal 2 20 2 2 11" xfId="7775" xr:uid="{43807A0D-5830-4E27-972E-902CB1CAF8EF}"/>
    <cellStyle name="Normal 2 20 2 2 12" xfId="7776" xr:uid="{FFB89108-0524-473D-84A1-E96562AFCAE3}"/>
    <cellStyle name="Normal 2 20 2 2 13" xfId="7777" xr:uid="{F115D6D0-2A09-4874-8887-9931D8DFA385}"/>
    <cellStyle name="Normal 2 20 2 2 14" xfId="7778" xr:uid="{C89B745B-AE5A-4CC3-A752-37BDE0F72CE8}"/>
    <cellStyle name="Normal 2 20 2 2 15" xfId="7779" xr:uid="{0FA5D791-ED0B-4AAB-945D-A716DEF8E5D2}"/>
    <cellStyle name="Normal 2 20 2 2 16" xfId="7780" xr:uid="{03DC4917-E85F-4EAE-8221-0AAC20D106BE}"/>
    <cellStyle name="Normal 2 20 2 2 17" xfId="7781" xr:uid="{2CB1B7B9-6CC1-4869-9AA3-59C93F2CDBFA}"/>
    <cellStyle name="Normal 2 20 2 2 18" xfId="7782" xr:uid="{A698DB53-493B-4D7C-9BBA-D17A8D06CC24}"/>
    <cellStyle name="Normal 2 20 2 2 19" xfId="7783" xr:uid="{C24CF35D-5F49-4772-9BA3-E5E71EB07059}"/>
    <cellStyle name="Normal 2 20 2 2 2" xfId="7784" xr:uid="{A8298699-A573-4870-9067-95C89BBCD635}"/>
    <cellStyle name="Normal 2 20 2 2 2 10" xfId="7785" xr:uid="{46B3D02F-B1E9-4B2C-B11D-906D58743110}"/>
    <cellStyle name="Normal 2 20 2 2 2 11" xfId="7786" xr:uid="{86AEC8C9-ACA7-42B0-8205-44CFEC698BEE}"/>
    <cellStyle name="Normal 2 20 2 2 2 12" xfId="7787" xr:uid="{B10CA919-CB18-413D-840D-6F81E9C24BE1}"/>
    <cellStyle name="Normal 2 20 2 2 2 13" xfId="7788" xr:uid="{12C182E9-F766-422A-8E43-EA167EBB59E1}"/>
    <cellStyle name="Normal 2 20 2 2 2 14" xfId="7789" xr:uid="{15003B9C-7E64-46E0-B9B3-33D7D398E90F}"/>
    <cellStyle name="Normal 2 20 2 2 2 15" xfId="7790" xr:uid="{FE908190-385C-4E3F-80D0-D03AAEF7FDD6}"/>
    <cellStyle name="Normal 2 20 2 2 2 16" xfId="7791" xr:uid="{B3F9338E-FAA3-435F-BB4E-25C75C2776BF}"/>
    <cellStyle name="Normal 2 20 2 2 2 17" xfId="7792" xr:uid="{BD47DA44-4B41-4CF8-991B-0C3CA9171753}"/>
    <cellStyle name="Normal 2 20 2 2 2 18" xfId="7793" xr:uid="{02625107-25BD-4F33-A864-9BAF91BB6674}"/>
    <cellStyle name="Normal 2 20 2 2 2 19" xfId="7794" xr:uid="{2EA4D3B4-912D-42DC-BCBF-446D9EC8808F}"/>
    <cellStyle name="Normal 2 20 2 2 2 2" xfId="7795" xr:uid="{3D81CA7D-6F5F-4983-840D-587203F465ED}"/>
    <cellStyle name="Normal 2 20 2 2 2 20" xfId="7796" xr:uid="{1D832A9B-0F24-4906-8233-235AAA845C32}"/>
    <cellStyle name="Normal 2 20 2 2 2 21" xfId="7797" xr:uid="{797177AD-98FD-4526-B450-E20297272191}"/>
    <cellStyle name="Normal 2 20 2 2 2 22" xfId="7798" xr:uid="{A3B5DF18-7B40-4D5E-8CED-689343FFF0F7}"/>
    <cellStyle name="Normal 2 20 2 2 2 23" xfId="7799" xr:uid="{44E9527E-BCBD-461D-B310-C87E8B6C479A}"/>
    <cellStyle name="Normal 2 20 2 2 2 24" xfId="7800" xr:uid="{0BBC5840-1786-4492-BF0C-E2EF76C22151}"/>
    <cellStyle name="Normal 2 20 2 2 2 25" xfId="7801" xr:uid="{852112EE-38E4-4D8D-AF48-7FED4BDC91A6}"/>
    <cellStyle name="Normal 2 20 2 2 2 26" xfId="7802" xr:uid="{7F0D0EE6-7CD7-4BBD-82AC-C1B92D0906FC}"/>
    <cellStyle name="Normal 2 20 2 2 2 27" xfId="7803" xr:uid="{933DFC8A-557A-4EE4-ADCF-9B4371C15BE7}"/>
    <cellStyle name="Normal 2 20 2 2 2 28" xfId="7804" xr:uid="{160D6CC6-6AEB-41AC-970F-D0801D16B98E}"/>
    <cellStyle name="Normal 2 20 2 2 2 29" xfId="7805" xr:uid="{E245E31B-BAAB-482B-9EA6-57D26DB4ABAF}"/>
    <cellStyle name="Normal 2 20 2 2 2 3" xfId="7806" xr:uid="{2F767442-DC1F-4554-9243-777F3E9721D2}"/>
    <cellStyle name="Normal 2 20 2 2 2 30" xfId="7807" xr:uid="{C7E9E06C-8434-4854-8BD8-9772BF3BABB9}"/>
    <cellStyle name="Normal 2 20 2 2 2 31" xfId="7808" xr:uid="{D47D29EC-36DC-4030-8FD8-4A304678AAD5}"/>
    <cellStyle name="Normal 2 20 2 2 2 32" xfId="7809" xr:uid="{173806C3-FB80-42BD-BEAC-05B3D6313FDE}"/>
    <cellStyle name="Normal 2 20 2 2 2 33" xfId="7810" xr:uid="{ECE91ADB-39C9-43DD-A3F7-2B2892638F33}"/>
    <cellStyle name="Normal 2 20 2 2 2 34" xfId="7811" xr:uid="{CD509C17-2137-4C1E-B42C-8687570BA29C}"/>
    <cellStyle name="Normal 2 20 2 2 2 35" xfId="7812" xr:uid="{67B66936-EFE8-4E31-9F6C-FB8A2B1D35C2}"/>
    <cellStyle name="Normal 2 20 2 2 2 36" xfId="7813" xr:uid="{5C46768B-18A2-4F0E-B7CA-99C8B54ED8E1}"/>
    <cellStyle name="Normal 2 20 2 2 2 37" xfId="7814" xr:uid="{4876F881-CAAA-4105-B9FD-A1B35258F3FC}"/>
    <cellStyle name="Normal 2 20 2 2 2 38" xfId="7815" xr:uid="{4016E1E4-CC03-4ADB-BCF3-FFBEBEB2BCFA}"/>
    <cellStyle name="Normal 2 20 2 2 2 4" xfId="7816" xr:uid="{A658E7D0-EE1F-4934-ACF1-9368379F4005}"/>
    <cellStyle name="Normal 2 20 2 2 2 5" xfId="7817" xr:uid="{14717349-4DD6-4C22-8D7D-C07D42035AAC}"/>
    <cellStyle name="Normal 2 20 2 2 2 6" xfId="7818" xr:uid="{16DAADEC-7CCB-4D78-A962-F7531C10435E}"/>
    <cellStyle name="Normal 2 20 2 2 2 7" xfId="7819" xr:uid="{A6DAA025-9F4E-4918-AB9C-4F4B175CC0C4}"/>
    <cellStyle name="Normal 2 20 2 2 2 8" xfId="7820" xr:uid="{24D336C1-1F1D-42F5-8A0F-501E4D3F2F26}"/>
    <cellStyle name="Normal 2 20 2 2 2 9" xfId="7821" xr:uid="{88E50CCC-0F04-48F9-9F3B-618997A8E71B}"/>
    <cellStyle name="Normal 2 20 2 2 20" xfId="7822" xr:uid="{5D2D1398-84E5-4E8E-BF23-B041A95EA88B}"/>
    <cellStyle name="Normal 2 20 2 2 21" xfId="7823" xr:uid="{A794269D-DB95-4E3E-A466-22A813CD1030}"/>
    <cellStyle name="Normal 2 20 2 2 22" xfId="7824" xr:uid="{F932432E-020D-4CC9-A95C-A4C8D3574DB6}"/>
    <cellStyle name="Normal 2 20 2 2 23" xfId="7825" xr:uid="{08FC25A1-D718-4161-BC27-E9B059CFB32C}"/>
    <cellStyle name="Normal 2 20 2 2 24" xfId="7826" xr:uid="{1336B54C-1CD4-43E7-B348-E789D9A75651}"/>
    <cellStyle name="Normal 2 20 2 2 25" xfId="7827" xr:uid="{F4A12B21-2C4F-4AE1-A799-63F532200498}"/>
    <cellStyle name="Normal 2 20 2 2 26" xfId="7828" xr:uid="{B3076103-023F-44C2-A854-05BD43B08CA9}"/>
    <cellStyle name="Normal 2 20 2 2 27" xfId="7829" xr:uid="{CA041D23-EB37-424E-AD56-76A4A972E6D1}"/>
    <cellStyle name="Normal 2 20 2 2 28" xfId="7830" xr:uid="{F482534B-9349-40FE-BFB5-BF56424EC05D}"/>
    <cellStyle name="Normal 2 20 2 2 29" xfId="7831" xr:uid="{538BFA0D-426E-4B67-9BE1-87855934E556}"/>
    <cellStyle name="Normal 2 20 2 2 3" xfId="7832" xr:uid="{1A0F7FAF-7B38-48F6-A307-7804A1609016}"/>
    <cellStyle name="Normal 2 20 2 2 30" xfId="7833" xr:uid="{F291FE86-F9C2-459C-A404-411EAE6B545E}"/>
    <cellStyle name="Normal 2 20 2 2 31" xfId="7834" xr:uid="{00F07881-098C-46DC-8A74-4E99F61905CB}"/>
    <cellStyle name="Normal 2 20 2 2 32" xfId="7835" xr:uid="{2F3E754D-8C33-4655-81CC-77A86E5A8166}"/>
    <cellStyle name="Normal 2 20 2 2 33" xfId="7836" xr:uid="{1893C6BA-F6F1-4125-9A8A-75101A84AADB}"/>
    <cellStyle name="Normal 2 20 2 2 34" xfId="7837" xr:uid="{438FA744-C15C-4FB7-B291-F03F1741FF86}"/>
    <cellStyle name="Normal 2 20 2 2 35" xfId="7838" xr:uid="{3E6BE20A-F423-48EC-BAFD-1FE532B552DE}"/>
    <cellStyle name="Normal 2 20 2 2 36" xfId="7839" xr:uid="{2C1BA160-C16C-421B-998E-84163764CFDD}"/>
    <cellStyle name="Normal 2 20 2 2 37" xfId="7840" xr:uid="{F88AA4F7-8D0E-43AA-A50D-ED8C8B1FCFC7}"/>
    <cellStyle name="Normal 2 20 2 2 38" xfId="7841" xr:uid="{FF54EA07-9BA4-4A38-9CF1-5F3B5BC42E74}"/>
    <cellStyle name="Normal 2 20 2 2 4" xfId="7842" xr:uid="{080AB8FB-0CEB-4F8C-8D66-89C7B91169D3}"/>
    <cellStyle name="Normal 2 20 2 2 5" xfId="7843" xr:uid="{E4DBEA35-21DB-44DC-BA03-B6388F62F681}"/>
    <cellStyle name="Normal 2 20 2 2 6" xfId="7844" xr:uid="{62647E33-8AD5-4119-B185-08CE0B18D9A1}"/>
    <cellStyle name="Normal 2 20 2 2 7" xfId="7845" xr:uid="{A6DECF4F-D973-4D67-9BE8-201A6F174969}"/>
    <cellStyle name="Normal 2 20 2 2 8" xfId="7846" xr:uid="{59C206A3-86AD-42B4-AA96-9F58EA720665}"/>
    <cellStyle name="Normal 2 20 2 2 9" xfId="7847" xr:uid="{7BEEB830-8BEE-4F1E-9385-B20FCD4C544D}"/>
    <cellStyle name="Normal 2 20 2 20" xfId="7848" xr:uid="{EFE4280A-67BD-4639-9540-44738998D754}"/>
    <cellStyle name="Normal 2 20 2 21" xfId="7849" xr:uid="{391B4F61-9D6C-4E98-8960-6CD59CA2442A}"/>
    <cellStyle name="Normal 2 20 2 22" xfId="7850" xr:uid="{BEFD26DB-B6B6-405B-8CEF-54178BD7631E}"/>
    <cellStyle name="Normal 2 20 2 23" xfId="7851" xr:uid="{B19B8792-868B-4AED-B2FE-D03345F7BF6F}"/>
    <cellStyle name="Normal 2 20 2 24" xfId="7852" xr:uid="{38DDA060-712B-4818-9AA2-33998173AE69}"/>
    <cellStyle name="Normal 2 20 2 25" xfId="7853" xr:uid="{560EF166-B686-40C9-8F0B-384492A61B73}"/>
    <cellStyle name="Normal 2 20 2 26" xfId="7854" xr:uid="{93C6DD91-6679-49AB-8ED5-0933C093309B}"/>
    <cellStyle name="Normal 2 20 2 27" xfId="7855" xr:uid="{6DAA1DDB-7A17-411D-A3CC-21776D1E6894}"/>
    <cellStyle name="Normal 2 20 2 28" xfId="7856" xr:uid="{6711A8F8-CF2D-4214-AEB4-5A1D83EECCAE}"/>
    <cellStyle name="Normal 2 20 2 29" xfId="7857" xr:uid="{5E6FA78B-3E47-4B1A-A9CA-6DA49EAF5CCF}"/>
    <cellStyle name="Normal 2 20 2 3" xfId="7858" xr:uid="{5328B507-E4C3-4A52-9669-DF65F1B67756}"/>
    <cellStyle name="Normal 2 20 2 30" xfId="7859" xr:uid="{86647E2B-AC0F-4D44-BFB0-C825574C0691}"/>
    <cellStyle name="Normal 2 20 2 31" xfId="7860" xr:uid="{677F1E7F-5A81-4C89-B5C7-77394F7617FA}"/>
    <cellStyle name="Normal 2 20 2 32" xfId="7861" xr:uid="{729DBB96-6EC2-4E96-A3CB-F759B36BBE20}"/>
    <cellStyle name="Normal 2 20 2 33" xfId="7862" xr:uid="{AB5C4517-225E-42C8-9C76-910AD0F756ED}"/>
    <cellStyle name="Normal 2 20 2 34" xfId="7863" xr:uid="{473316BE-1080-4FED-A447-D70352AB261C}"/>
    <cellStyle name="Normal 2 20 2 35" xfId="7864" xr:uid="{8D35D2E6-22B1-4170-9F7B-326F5AEC29A2}"/>
    <cellStyle name="Normal 2 20 2 36" xfId="7865" xr:uid="{A011F2D0-E5DB-41B1-917F-282652FD318F}"/>
    <cellStyle name="Normal 2 20 2 37" xfId="7866" xr:uid="{768F7473-D0A5-45EA-8959-1C6580BFA235}"/>
    <cellStyle name="Normal 2 20 2 38" xfId="7867" xr:uid="{8DBE04C3-6C81-4898-A6A6-0A5DF748A911}"/>
    <cellStyle name="Normal 2 20 2 39" xfId="7868" xr:uid="{32F24D0A-30D6-4DE9-B999-E386A229FC8D}"/>
    <cellStyle name="Normal 2 20 2 4" xfId="7869" xr:uid="{9DD8E6AB-1E53-42A5-A1EE-EC198B643370}"/>
    <cellStyle name="Normal 2 20 2 40" xfId="7870" xr:uid="{C0C6DF80-822A-4197-9758-C48BD996FEBC}"/>
    <cellStyle name="Normal 2 20 2 5" xfId="7871" xr:uid="{60251BA6-4EA7-43BB-878B-BD974C467F73}"/>
    <cellStyle name="Normal 2 20 2 6" xfId="7872" xr:uid="{55F1E4D7-6422-4DF6-8B5E-A5769F7C93FE}"/>
    <cellStyle name="Normal 2 20 2 7" xfId="7873" xr:uid="{BCFF9621-B89C-4C31-970F-300FD1BD0C26}"/>
    <cellStyle name="Normal 2 20 2 8" xfId="7874" xr:uid="{C655CA17-C729-4DEB-869D-EA6A35010A06}"/>
    <cellStyle name="Normal 2 20 2 9" xfId="7875" xr:uid="{36C3866E-902E-418B-B93B-EA849D685184}"/>
    <cellStyle name="Normal 2 20 20" xfId="7876" xr:uid="{81D4A78F-292E-43F3-A73E-97E14A3E8FB2}"/>
    <cellStyle name="Normal 2 20 21" xfId="7877" xr:uid="{5C4376C1-F7B2-46AD-8365-046F349FD50E}"/>
    <cellStyle name="Normal 2 20 22" xfId="7878" xr:uid="{1598D9B8-E590-4E02-BA24-95C12856B60A}"/>
    <cellStyle name="Normal 2 20 23" xfId="7879" xr:uid="{078F3ED6-18EE-47E6-B318-06F5CDC8B025}"/>
    <cellStyle name="Normal 2 20 24" xfId="7880" xr:uid="{98591BE1-985C-416E-A2F8-BB8843DA56CD}"/>
    <cellStyle name="Normal 2 20 25" xfId="7881" xr:uid="{690B2192-08D7-4EF6-8F17-74D81803DDB7}"/>
    <cellStyle name="Normal 2 20 26" xfId="7882" xr:uid="{1CCBED38-E15A-4DC2-979A-7361B85576FF}"/>
    <cellStyle name="Normal 2 20 27" xfId="7883" xr:uid="{02C6CC0E-702C-49D4-90C0-583B34D14580}"/>
    <cellStyle name="Normal 2 20 28" xfId="7884" xr:uid="{CBAEF1E9-F16A-478F-98E7-513FF0E4C50E}"/>
    <cellStyle name="Normal 2 20 29" xfId="7885" xr:uid="{036F822D-6801-48F4-8D3A-12DA2ABFCC06}"/>
    <cellStyle name="Normal 2 20 3" xfId="7886" xr:uid="{EBD9FABB-E0D8-4C76-B69C-31D8A8FB6AC0}"/>
    <cellStyle name="Normal 2 20 3 10" xfId="7887" xr:uid="{2E3653AA-16BE-41F5-86AC-001D5D79FEE8}"/>
    <cellStyle name="Normal 2 20 3 11" xfId="7888" xr:uid="{9050B2EC-3348-4D7D-96A5-05D561639C66}"/>
    <cellStyle name="Normal 2 20 3 12" xfId="7889" xr:uid="{5C66D20D-6E74-4BBF-951F-531605A2C1DE}"/>
    <cellStyle name="Normal 2 20 3 13" xfId="7890" xr:uid="{AA206A97-4A60-43E2-B920-5B2274EB271A}"/>
    <cellStyle name="Normal 2 20 3 14" xfId="7891" xr:uid="{2D3941DA-55B6-4B22-BBA4-45549FF29E28}"/>
    <cellStyle name="Normal 2 20 3 15" xfId="7892" xr:uid="{4514FDC6-F1F2-4F7B-8C20-6C0894675906}"/>
    <cellStyle name="Normal 2 20 3 16" xfId="7893" xr:uid="{5A4ED2AF-AA7B-4CF1-9846-21E550D6B2FF}"/>
    <cellStyle name="Normal 2 20 3 17" xfId="7894" xr:uid="{0432EB0A-5A6B-4B2A-9E18-335AADC6C2AA}"/>
    <cellStyle name="Normal 2 20 3 18" xfId="7895" xr:uid="{8C7A32E3-DA83-4A7F-ABA3-C280563CF1A5}"/>
    <cellStyle name="Normal 2 20 3 19" xfId="7896" xr:uid="{82704194-CD2B-4586-944E-4D32DA4FBF31}"/>
    <cellStyle name="Normal 2 20 3 2" xfId="7897" xr:uid="{F5A74A80-7A58-4A3F-B4EF-846A9ABC23E2}"/>
    <cellStyle name="Normal 2 20 3 2 10" xfId="7898" xr:uid="{09574F33-CA17-41AF-B793-CA65B856DE79}"/>
    <cellStyle name="Normal 2 20 3 2 11" xfId="7899" xr:uid="{0FEB81EC-59E3-403B-B702-E02DD1459330}"/>
    <cellStyle name="Normal 2 20 3 2 12" xfId="7900" xr:uid="{6E3511BF-25D6-47B4-94E6-04F7C126B32E}"/>
    <cellStyle name="Normal 2 20 3 2 13" xfId="7901" xr:uid="{4B2CD64D-F1FB-40F2-A4F1-C57748951701}"/>
    <cellStyle name="Normal 2 20 3 2 14" xfId="7902" xr:uid="{35BAEDA2-2AC3-4D5F-80F5-2A58A2305E9E}"/>
    <cellStyle name="Normal 2 20 3 2 15" xfId="7903" xr:uid="{3BB4FD1D-BBB5-43DF-89BB-13D7AE0EE40F}"/>
    <cellStyle name="Normal 2 20 3 2 16" xfId="7904" xr:uid="{B263D25D-3479-4C36-961C-2EF94CF98373}"/>
    <cellStyle name="Normal 2 20 3 2 17" xfId="7905" xr:uid="{07BD4E79-9D1A-48F2-970D-CC5416CD3DF5}"/>
    <cellStyle name="Normal 2 20 3 2 18" xfId="7906" xr:uid="{EC09709F-3C81-4DAD-9B42-EC0B805A3C06}"/>
    <cellStyle name="Normal 2 20 3 2 19" xfId="7907" xr:uid="{84D9808C-F634-45BD-A053-923E5E8D1066}"/>
    <cellStyle name="Normal 2 20 3 2 2" xfId="7908" xr:uid="{9DD75141-4DE8-41EF-B69C-2143B93C84CB}"/>
    <cellStyle name="Normal 2 20 3 2 20" xfId="7909" xr:uid="{AABFF1C9-4C0E-45EE-BD7F-6C41EA35874B}"/>
    <cellStyle name="Normal 2 20 3 2 21" xfId="7910" xr:uid="{2534014B-4192-43B3-9152-6F216EBCFEA0}"/>
    <cellStyle name="Normal 2 20 3 2 22" xfId="7911" xr:uid="{C3C80870-DAC2-4387-AB74-77EDFB6AED21}"/>
    <cellStyle name="Normal 2 20 3 2 23" xfId="7912" xr:uid="{323DA52B-1A8C-4150-B916-CD8EA06B07DD}"/>
    <cellStyle name="Normal 2 20 3 2 24" xfId="7913" xr:uid="{41CA8430-5E12-470E-9030-DBBBE12FF207}"/>
    <cellStyle name="Normal 2 20 3 2 25" xfId="7914" xr:uid="{3816E61F-E0D3-495C-A234-91616C856163}"/>
    <cellStyle name="Normal 2 20 3 2 26" xfId="7915" xr:uid="{3E92842F-CC75-412A-B880-5AD7C1B1355C}"/>
    <cellStyle name="Normal 2 20 3 2 27" xfId="7916" xr:uid="{A6E073E8-5BB0-46A7-AAFD-2A90D29353E1}"/>
    <cellStyle name="Normal 2 20 3 2 28" xfId="7917" xr:uid="{4D3FB65E-E4D8-4C91-8DAB-DFEAED223E81}"/>
    <cellStyle name="Normal 2 20 3 2 29" xfId="7918" xr:uid="{CBFF97D9-590F-40A5-8E79-943733D015C7}"/>
    <cellStyle name="Normal 2 20 3 2 3" xfId="7919" xr:uid="{F1B8E5AB-695E-4DB3-8455-03472D0BB40B}"/>
    <cellStyle name="Normal 2 20 3 2 30" xfId="7920" xr:uid="{82434106-7A40-4DB3-9866-83373EDA947B}"/>
    <cellStyle name="Normal 2 20 3 2 31" xfId="7921" xr:uid="{573063FB-7A11-429B-8BB2-7F38251F3678}"/>
    <cellStyle name="Normal 2 20 3 2 32" xfId="7922" xr:uid="{D07AA1D8-CF6D-4B31-B292-A3DDAD0E5A62}"/>
    <cellStyle name="Normal 2 20 3 2 33" xfId="7923" xr:uid="{24AD9830-FE34-46D9-9827-E7C705BE7A13}"/>
    <cellStyle name="Normal 2 20 3 2 34" xfId="7924" xr:uid="{CD73460F-0EEC-4D73-9273-D96742A1498B}"/>
    <cellStyle name="Normal 2 20 3 2 35" xfId="7925" xr:uid="{4BDCD147-EFCA-417A-86A9-B174CCFE5030}"/>
    <cellStyle name="Normal 2 20 3 2 36" xfId="7926" xr:uid="{F41722B7-0A59-4D34-B27E-DFBB6568628A}"/>
    <cellStyle name="Normal 2 20 3 2 37" xfId="7927" xr:uid="{2FACD6C6-680A-4AFC-BC59-50377EB81C2B}"/>
    <cellStyle name="Normal 2 20 3 2 38" xfId="7928" xr:uid="{DA71671C-EF98-4112-9F40-3494EB3E3101}"/>
    <cellStyle name="Normal 2 20 3 2 4" xfId="7929" xr:uid="{B72178AE-37CB-4BF7-AFC4-D521CEBC68DA}"/>
    <cellStyle name="Normal 2 20 3 2 5" xfId="7930" xr:uid="{D18DD4FE-5BA2-4ECA-8FFD-4291EA8A403F}"/>
    <cellStyle name="Normal 2 20 3 2 6" xfId="7931" xr:uid="{AC7167D0-B1AF-4368-BFAE-619C9252E84F}"/>
    <cellStyle name="Normal 2 20 3 2 7" xfId="7932" xr:uid="{EA63802C-4044-4EB8-8CDC-2146C208CAE7}"/>
    <cellStyle name="Normal 2 20 3 2 8" xfId="7933" xr:uid="{884468E0-F452-4EC2-B966-48FBCB693858}"/>
    <cellStyle name="Normal 2 20 3 2 9" xfId="7934" xr:uid="{602B63C8-BEBB-4D5B-970A-2465075C54A5}"/>
    <cellStyle name="Normal 2 20 3 20" xfId="7935" xr:uid="{17967B02-D7BE-4556-A903-F3ADB9AA6A5E}"/>
    <cellStyle name="Normal 2 20 3 21" xfId="7936" xr:uid="{37B08442-9192-4D86-8186-2B43A3359DC8}"/>
    <cellStyle name="Normal 2 20 3 22" xfId="7937" xr:uid="{5A5D5B42-71D5-4776-8E9E-8731B1DC8090}"/>
    <cellStyle name="Normal 2 20 3 23" xfId="7938" xr:uid="{E2E6CFEE-ECE7-45E2-B847-4CFAE253825C}"/>
    <cellStyle name="Normal 2 20 3 24" xfId="7939" xr:uid="{DB267C3E-90BF-4427-82B3-C870AD05D262}"/>
    <cellStyle name="Normal 2 20 3 25" xfId="7940" xr:uid="{75D078DA-32A1-4F5E-9EE8-6E222665AB53}"/>
    <cellStyle name="Normal 2 20 3 26" xfId="7941" xr:uid="{D5CA85E7-BFD6-4090-8402-93DCA23148B6}"/>
    <cellStyle name="Normal 2 20 3 27" xfId="7942" xr:uid="{F383A76D-273E-40A5-8FFC-FFFF3C36A697}"/>
    <cellStyle name="Normal 2 20 3 28" xfId="7943" xr:uid="{66DFBF95-F046-4E3B-BB40-909BF4A72A76}"/>
    <cellStyle name="Normal 2 20 3 29" xfId="7944" xr:uid="{C97FCA6A-AB1D-4C57-974D-79F34DDF8716}"/>
    <cellStyle name="Normal 2 20 3 3" xfId="7945" xr:uid="{AC3C6334-F793-4663-BA35-EF2C0D81AD54}"/>
    <cellStyle name="Normal 2 20 3 30" xfId="7946" xr:uid="{3A67D644-35D0-4BA2-A655-91144220C346}"/>
    <cellStyle name="Normal 2 20 3 31" xfId="7947" xr:uid="{D8B92D0D-1346-4AF9-A594-6DC810F9FD12}"/>
    <cellStyle name="Normal 2 20 3 32" xfId="7948" xr:uid="{C33380DC-FAA6-4B5D-9F9A-2DF591A2A72E}"/>
    <cellStyle name="Normal 2 20 3 33" xfId="7949" xr:uid="{9780CF88-6E63-43E4-91D9-5A7A64CD5A73}"/>
    <cellStyle name="Normal 2 20 3 34" xfId="7950" xr:uid="{09662BB0-9F18-4162-BC84-96A55B29EF1E}"/>
    <cellStyle name="Normal 2 20 3 35" xfId="7951" xr:uid="{D52B6F23-2EF2-4C73-939A-D05023ED8567}"/>
    <cellStyle name="Normal 2 20 3 36" xfId="7952" xr:uid="{BAC7546C-4187-403E-9D3B-E8B31D04D486}"/>
    <cellStyle name="Normal 2 20 3 37" xfId="7953" xr:uid="{B79954EF-899A-486A-A647-4ABABA27CC19}"/>
    <cellStyle name="Normal 2 20 3 38" xfId="7954" xr:uid="{9B7D1FCD-0C64-4B0B-A34A-B4CAB71E79C1}"/>
    <cellStyle name="Normal 2 20 3 4" xfId="7955" xr:uid="{D64DE759-5CC8-4D5D-AD21-5EBC87D7A512}"/>
    <cellStyle name="Normal 2 20 3 5" xfId="7956" xr:uid="{B064C148-5C9E-4F62-8AA8-90ADF8400BB7}"/>
    <cellStyle name="Normal 2 20 3 6" xfId="7957" xr:uid="{F66093B1-796F-4792-BC95-50DD3DE36172}"/>
    <cellStyle name="Normal 2 20 3 7" xfId="7958" xr:uid="{C48D2DAB-C388-45DE-9457-2078204692AE}"/>
    <cellStyle name="Normal 2 20 3 8" xfId="7959" xr:uid="{9CE232ED-2D49-4CB6-B417-43939B0D11AC}"/>
    <cellStyle name="Normal 2 20 3 9" xfId="7960" xr:uid="{780E9AB7-9A5F-4F19-9C60-3BE245470226}"/>
    <cellStyle name="Normal 2 20 30" xfId="7961" xr:uid="{80899798-A1B5-43E0-970A-817F558F14B5}"/>
    <cellStyle name="Normal 2 20 31" xfId="7962" xr:uid="{E86F427D-930F-4FCA-92EC-DDBFA4170C0D}"/>
    <cellStyle name="Normal 2 20 32" xfId="7963" xr:uid="{D63D3018-D6CC-4B59-9722-EA6E1918E6E2}"/>
    <cellStyle name="Normal 2 20 33" xfId="7964" xr:uid="{E8A7C8EB-E899-4744-B4E6-5A04CD4E7F7A}"/>
    <cellStyle name="Normal 2 20 34" xfId="7965" xr:uid="{EAAAE6E7-2581-413C-B264-8F3B04C9F4DB}"/>
    <cellStyle name="Normal 2 20 35" xfId="7966" xr:uid="{C3ACCBD0-C634-4F9E-9A8E-D47A56217F4C}"/>
    <cellStyle name="Normal 2 20 36" xfId="7967" xr:uid="{E8A09804-4137-4426-8C89-23BF20C112AC}"/>
    <cellStyle name="Normal 2 20 37" xfId="7968" xr:uid="{09DF6107-6177-44F0-A686-C646A89B6273}"/>
    <cellStyle name="Normal 2 20 38" xfId="7969" xr:uid="{C9FABF4A-E29C-43AB-B618-595E7090EE98}"/>
    <cellStyle name="Normal 2 20 39" xfId="7970" xr:uid="{E9AD1FA5-1A0B-4E15-9612-240906EE2136}"/>
    <cellStyle name="Normal 2 20 4" xfId="7971" xr:uid="{54D58E89-C2ED-423E-B44E-5CC1539B17D9}"/>
    <cellStyle name="Normal 2 20 40" xfId="7972" xr:uid="{C1D103CB-DF0A-48A3-A1E9-5E5C333468A7}"/>
    <cellStyle name="Normal 2 20 5" xfId="7973" xr:uid="{A7D9DBA5-E439-42A5-80E3-0AD993BEBC1A}"/>
    <cellStyle name="Normal 2 20 6" xfId="7974" xr:uid="{E38384DC-7F81-4EF3-A7C6-1CFF70B72003}"/>
    <cellStyle name="Normal 2 20 7" xfId="7975" xr:uid="{779BC56F-AA33-4B63-AC7A-5FAD6C45605C}"/>
    <cellStyle name="Normal 2 20 8" xfId="7976" xr:uid="{4C0A4272-89EB-480D-9B4C-B3A36888FD7B}"/>
    <cellStyle name="Normal 2 20 9" xfId="7977" xr:uid="{18C16C2F-101E-4C9A-8908-FB5C967DE19B}"/>
    <cellStyle name="Normal 2 21" xfId="7978" xr:uid="{74B22412-F730-4FE3-AB48-B9A4627CD194}"/>
    <cellStyle name="Normal 2 21 10" xfId="7979" xr:uid="{14438136-7BDB-4E54-B9D3-EC365A2C5241}"/>
    <cellStyle name="Normal 2 21 11" xfId="7980" xr:uid="{F7D32A73-1C1D-4897-9A39-D5609E3A51D4}"/>
    <cellStyle name="Normal 2 21 12" xfId="7981" xr:uid="{C54B982F-35D5-4161-BAA2-BEA5C4CF50E9}"/>
    <cellStyle name="Normal 2 21 13" xfId="7982" xr:uid="{D273417D-1D20-4806-AFFE-042A4261445E}"/>
    <cellStyle name="Normal 2 21 14" xfId="7983" xr:uid="{0DA21E41-C295-44F5-909B-A6CAA1235C62}"/>
    <cellStyle name="Normal 2 21 15" xfId="7984" xr:uid="{2C952A7B-3467-4E6B-B97F-F85A49F1F78A}"/>
    <cellStyle name="Normal 2 21 16" xfId="7985" xr:uid="{6A379548-AEB9-47D5-BEC9-86777D886A55}"/>
    <cellStyle name="Normal 2 21 17" xfId="7986" xr:uid="{B4919C24-711F-48CF-BAF5-D90544ACB700}"/>
    <cellStyle name="Normal 2 21 18" xfId="7987" xr:uid="{1D2B2879-22A4-4F14-9966-F83E1036B2D8}"/>
    <cellStyle name="Normal 2 21 19" xfId="7988" xr:uid="{9913E069-B722-4C70-8FEE-D7F72436F144}"/>
    <cellStyle name="Normal 2 21 2" xfId="7989" xr:uid="{F455AB2E-F530-4509-93C2-5036D97650B9}"/>
    <cellStyle name="Normal 2 21 2 10" xfId="7990" xr:uid="{8375EAA9-4590-4082-996B-762E6A428616}"/>
    <cellStyle name="Normal 2 21 2 11" xfId="7991" xr:uid="{1DFDEAFD-EF93-4C30-A9E7-3BFCA0913A95}"/>
    <cellStyle name="Normal 2 21 2 12" xfId="7992" xr:uid="{57D61166-1F6A-49EF-AAF7-B1B7F92CCCE5}"/>
    <cellStyle name="Normal 2 21 2 13" xfId="7993" xr:uid="{8BEE93D0-723B-4FF6-A809-FA4D345FB700}"/>
    <cellStyle name="Normal 2 21 2 14" xfId="7994" xr:uid="{234EFF37-F2D0-4540-832F-46EC8956AA7B}"/>
    <cellStyle name="Normal 2 21 2 15" xfId="7995" xr:uid="{B9F67C2E-C960-4EB2-AA81-65E81AC578B0}"/>
    <cellStyle name="Normal 2 21 2 16" xfId="7996" xr:uid="{DAAE7327-7657-4FFA-973B-FF1C448B55FA}"/>
    <cellStyle name="Normal 2 21 2 17" xfId="7997" xr:uid="{1DD10EAB-3AB7-41AB-A984-ED36B55AE123}"/>
    <cellStyle name="Normal 2 21 2 18" xfId="7998" xr:uid="{E483FBA0-56E8-4006-A9C6-160E20C5FBF2}"/>
    <cellStyle name="Normal 2 21 2 19" xfId="7999" xr:uid="{99B85605-0AC4-460D-946F-38FD5B7D0A00}"/>
    <cellStyle name="Normal 2 21 2 2" xfId="8000" xr:uid="{4E822C63-99B3-4A7D-9DA1-3DD98D28B7A5}"/>
    <cellStyle name="Normal 2 21 2 2 10" xfId="8001" xr:uid="{7AFAE489-F6C0-4BDC-BB60-E2B2D8C73443}"/>
    <cellStyle name="Normal 2 21 2 2 11" xfId="8002" xr:uid="{972DF19A-525A-4EF8-9DD0-5931F0F7A9E4}"/>
    <cellStyle name="Normal 2 21 2 2 12" xfId="8003" xr:uid="{D4E1EBB7-EA76-433B-81A2-8E56CF335CD2}"/>
    <cellStyle name="Normal 2 21 2 2 13" xfId="8004" xr:uid="{71F7DDF3-92E3-40A2-A8F5-0B20734D0864}"/>
    <cellStyle name="Normal 2 21 2 2 14" xfId="8005" xr:uid="{B105B90E-3325-4CF9-AC47-6F822CA2C4C0}"/>
    <cellStyle name="Normal 2 21 2 2 15" xfId="8006" xr:uid="{331B0058-70AC-4AF2-853B-78216A3C6DE1}"/>
    <cellStyle name="Normal 2 21 2 2 16" xfId="8007" xr:uid="{1E94DDA6-30C2-46F5-8146-83AB1F62474E}"/>
    <cellStyle name="Normal 2 21 2 2 17" xfId="8008" xr:uid="{53A2867F-883A-42A2-90D2-CEBE411D14E1}"/>
    <cellStyle name="Normal 2 21 2 2 18" xfId="8009" xr:uid="{F084CBEE-7AEF-4C18-B517-A5E3AAC39E09}"/>
    <cellStyle name="Normal 2 21 2 2 19" xfId="8010" xr:uid="{B693F3E7-8CBD-4733-A29C-A2BE8006DC62}"/>
    <cellStyle name="Normal 2 21 2 2 2" xfId="8011" xr:uid="{255B1C2C-8C84-46C6-9D9C-12B1B4404060}"/>
    <cellStyle name="Normal 2 21 2 2 2 10" xfId="8012" xr:uid="{CF947BEA-1959-42B4-989A-6E469E39125C}"/>
    <cellStyle name="Normal 2 21 2 2 2 11" xfId="8013" xr:uid="{72D56FC9-4D1C-488E-AEA6-84132A60A9D9}"/>
    <cellStyle name="Normal 2 21 2 2 2 12" xfId="8014" xr:uid="{E168078C-8B25-401C-9AC0-D7AFC56E5AED}"/>
    <cellStyle name="Normal 2 21 2 2 2 13" xfId="8015" xr:uid="{E7D091C8-DBD1-4A23-B20C-435A868A9D2E}"/>
    <cellStyle name="Normal 2 21 2 2 2 14" xfId="8016" xr:uid="{1685DE2C-5317-401A-A93B-C07A50353538}"/>
    <cellStyle name="Normal 2 21 2 2 2 15" xfId="8017" xr:uid="{C61D1360-A576-452F-8CF8-62615E6A3C87}"/>
    <cellStyle name="Normal 2 21 2 2 2 16" xfId="8018" xr:uid="{5CC4D974-EDAE-4567-BC71-836525008DE2}"/>
    <cellStyle name="Normal 2 21 2 2 2 17" xfId="8019" xr:uid="{C0DCF8FB-D89C-42DC-9787-00C45D4B0177}"/>
    <cellStyle name="Normal 2 21 2 2 2 18" xfId="8020" xr:uid="{452133FB-5DDC-4253-A23E-DC1CEA065EFF}"/>
    <cellStyle name="Normal 2 21 2 2 2 19" xfId="8021" xr:uid="{3402AF39-AD82-4697-9D16-D1B76295CB3F}"/>
    <cellStyle name="Normal 2 21 2 2 2 2" xfId="8022" xr:uid="{47EE4A90-169C-4A02-A007-EE94582D2156}"/>
    <cellStyle name="Normal 2 21 2 2 2 20" xfId="8023" xr:uid="{C91FC518-11E8-4C22-B917-098DB6A69093}"/>
    <cellStyle name="Normal 2 21 2 2 2 21" xfId="8024" xr:uid="{CBBFFA20-0779-4897-823C-52E5BA80DAF6}"/>
    <cellStyle name="Normal 2 21 2 2 2 22" xfId="8025" xr:uid="{A38A7549-E2D0-4B70-BED4-7DEA721D0276}"/>
    <cellStyle name="Normal 2 21 2 2 2 23" xfId="8026" xr:uid="{1A8EF3E7-12E0-4406-875C-78BF58298452}"/>
    <cellStyle name="Normal 2 21 2 2 2 24" xfId="8027" xr:uid="{492481AD-A536-46B1-BDAA-AB194E097354}"/>
    <cellStyle name="Normal 2 21 2 2 2 25" xfId="8028" xr:uid="{C9668DB7-0626-4E8B-8440-E75EB3037476}"/>
    <cellStyle name="Normal 2 21 2 2 2 26" xfId="8029" xr:uid="{29703644-968A-4774-AD5B-819180DF0C46}"/>
    <cellStyle name="Normal 2 21 2 2 2 27" xfId="8030" xr:uid="{E1ABF3A4-C10F-418F-96F8-145C8BB052C4}"/>
    <cellStyle name="Normal 2 21 2 2 2 28" xfId="8031" xr:uid="{5E0498C5-5E84-4D28-9830-FEC2EE0BB882}"/>
    <cellStyle name="Normal 2 21 2 2 2 29" xfId="8032" xr:uid="{C0977443-DFD2-4E44-A9D0-30F08629C3C2}"/>
    <cellStyle name="Normal 2 21 2 2 2 3" xfId="8033" xr:uid="{9782B771-59E0-4A81-9CF3-05517002A7C0}"/>
    <cellStyle name="Normal 2 21 2 2 2 30" xfId="8034" xr:uid="{760980E1-D9D6-417B-9491-D6A7B2C1AB14}"/>
    <cellStyle name="Normal 2 21 2 2 2 31" xfId="8035" xr:uid="{350D1D5A-12DC-48EE-B1C9-81A1E86928C5}"/>
    <cellStyle name="Normal 2 21 2 2 2 32" xfId="8036" xr:uid="{2135DFD9-151D-454E-9A4F-9AB2EBB8E027}"/>
    <cellStyle name="Normal 2 21 2 2 2 33" xfId="8037" xr:uid="{862AB34D-581D-4CF1-B04A-69D1C779076F}"/>
    <cellStyle name="Normal 2 21 2 2 2 34" xfId="8038" xr:uid="{4C51F378-B944-4A45-88B6-54799D00BCC4}"/>
    <cellStyle name="Normal 2 21 2 2 2 35" xfId="8039" xr:uid="{FDCEA462-5D0B-40F0-8139-B55B1FB4128E}"/>
    <cellStyle name="Normal 2 21 2 2 2 36" xfId="8040" xr:uid="{99F61B9D-46A2-4E8C-AB1D-5D5C3D7B4D3C}"/>
    <cellStyle name="Normal 2 21 2 2 2 37" xfId="8041" xr:uid="{99E61FD1-9BDA-4607-8A52-341A833FCD63}"/>
    <cellStyle name="Normal 2 21 2 2 2 38" xfId="8042" xr:uid="{3B46D115-1A3E-4908-B301-2200AE3E02E9}"/>
    <cellStyle name="Normal 2 21 2 2 2 4" xfId="8043" xr:uid="{40AD2CD2-7BAA-4216-AD06-227B60D13848}"/>
    <cellStyle name="Normal 2 21 2 2 2 5" xfId="8044" xr:uid="{A65F724E-0088-427B-9354-67805B853ADE}"/>
    <cellStyle name="Normal 2 21 2 2 2 6" xfId="8045" xr:uid="{27EEE65E-21CF-43DA-AD09-129EAF4DF40E}"/>
    <cellStyle name="Normal 2 21 2 2 2 7" xfId="8046" xr:uid="{F8B5C591-A18E-453E-A7A4-A3C27F648D81}"/>
    <cellStyle name="Normal 2 21 2 2 2 8" xfId="8047" xr:uid="{E9FEA39B-65D4-4223-A9D6-902873DE6D3F}"/>
    <cellStyle name="Normal 2 21 2 2 2 9" xfId="8048" xr:uid="{9AAD918A-3414-4C4F-84EB-52D9BE33C24B}"/>
    <cellStyle name="Normal 2 21 2 2 20" xfId="8049" xr:uid="{AE834070-EF4C-40F6-8DCE-F9C3D5D20D40}"/>
    <cellStyle name="Normal 2 21 2 2 21" xfId="8050" xr:uid="{DCA97560-410B-489A-9B41-AD1C0269C8D0}"/>
    <cellStyle name="Normal 2 21 2 2 22" xfId="8051" xr:uid="{60B54140-AC6A-4CD8-BDF8-CAA6CA5410C8}"/>
    <cellStyle name="Normal 2 21 2 2 23" xfId="8052" xr:uid="{DB6BE9D9-25A3-4D06-B830-F1F596745E0C}"/>
    <cellStyle name="Normal 2 21 2 2 24" xfId="8053" xr:uid="{780F553B-F964-4F9A-AB4D-96A91BBEF8D2}"/>
    <cellStyle name="Normal 2 21 2 2 25" xfId="8054" xr:uid="{6EE751D6-555D-4FED-92A6-6630F0355640}"/>
    <cellStyle name="Normal 2 21 2 2 26" xfId="8055" xr:uid="{2D4C5FA1-E35D-4DCB-9EAC-EF41A1BAA2D2}"/>
    <cellStyle name="Normal 2 21 2 2 27" xfId="8056" xr:uid="{F53EC7B1-13EC-4A67-AEF7-429F2C559FB4}"/>
    <cellStyle name="Normal 2 21 2 2 28" xfId="8057" xr:uid="{0E2036E8-B8B2-4FDD-BD77-42FED62645E3}"/>
    <cellStyle name="Normal 2 21 2 2 29" xfId="8058" xr:uid="{B2FAFBA4-6905-427C-8BB2-95323BB016AD}"/>
    <cellStyle name="Normal 2 21 2 2 3" xfId="8059" xr:uid="{E41E71E3-972C-4C37-B8CA-57006166BA85}"/>
    <cellStyle name="Normal 2 21 2 2 30" xfId="8060" xr:uid="{FDFE489F-985A-4171-9858-C68443E6C078}"/>
    <cellStyle name="Normal 2 21 2 2 31" xfId="8061" xr:uid="{04D42078-6CB5-47FD-A5A8-37AD67B6FDE0}"/>
    <cellStyle name="Normal 2 21 2 2 32" xfId="8062" xr:uid="{9957BCEE-999A-49E0-A389-34BD4DAECC42}"/>
    <cellStyle name="Normal 2 21 2 2 33" xfId="8063" xr:uid="{0161761A-47F4-4468-BD85-89402839F10A}"/>
    <cellStyle name="Normal 2 21 2 2 34" xfId="8064" xr:uid="{F469FD47-8211-44B4-B1E8-F203769F318A}"/>
    <cellStyle name="Normal 2 21 2 2 35" xfId="8065" xr:uid="{10D899E8-713C-4C2B-B2F3-EBECB70EEA06}"/>
    <cellStyle name="Normal 2 21 2 2 36" xfId="8066" xr:uid="{C8D3E84F-A313-4E16-987A-A4C71AAB6B97}"/>
    <cellStyle name="Normal 2 21 2 2 37" xfId="8067" xr:uid="{28FB90D9-AB7E-4F42-A93D-DE2C1C61019C}"/>
    <cellStyle name="Normal 2 21 2 2 38" xfId="8068" xr:uid="{981562BC-207C-4B65-A334-A1D632E5D0E8}"/>
    <cellStyle name="Normal 2 21 2 2 4" xfId="8069" xr:uid="{B2DE0394-3303-4BEF-927C-3CB85BD1A701}"/>
    <cellStyle name="Normal 2 21 2 2 5" xfId="8070" xr:uid="{AF4FDA2E-4006-430D-98CF-DE7C12407E56}"/>
    <cellStyle name="Normal 2 21 2 2 6" xfId="8071" xr:uid="{BAE5D032-0807-4B7F-88C5-7B797B53E01A}"/>
    <cellStyle name="Normal 2 21 2 2 7" xfId="8072" xr:uid="{F227C5D6-7703-4C87-844D-2D9D71421DF6}"/>
    <cellStyle name="Normal 2 21 2 2 8" xfId="8073" xr:uid="{40D0ECC1-150F-4ABC-B4CC-7EC1991A8C0D}"/>
    <cellStyle name="Normal 2 21 2 2 9" xfId="8074" xr:uid="{58A9DCFB-151E-41A4-B090-C923FC239CEE}"/>
    <cellStyle name="Normal 2 21 2 20" xfId="8075" xr:uid="{79D36558-314A-4163-A43C-4AB7BBB0C7AD}"/>
    <cellStyle name="Normal 2 21 2 21" xfId="8076" xr:uid="{F6ED51FA-3F2F-447B-9CDB-43D4F18AB082}"/>
    <cellStyle name="Normal 2 21 2 22" xfId="8077" xr:uid="{ACB45567-0D3B-4BC7-B0E2-E66FA009AFFB}"/>
    <cellStyle name="Normal 2 21 2 23" xfId="8078" xr:uid="{4D712A68-EDC4-4A3B-A69F-2C78337BEA80}"/>
    <cellStyle name="Normal 2 21 2 24" xfId="8079" xr:uid="{6F1EC06A-138A-45CB-92FC-54BADC66D8AB}"/>
    <cellStyle name="Normal 2 21 2 25" xfId="8080" xr:uid="{3677393E-E8FB-4750-8D19-08FDD74CC62C}"/>
    <cellStyle name="Normal 2 21 2 26" xfId="8081" xr:uid="{8E8AF9EC-D7E1-47F2-B181-13CC626C8D72}"/>
    <cellStyle name="Normal 2 21 2 27" xfId="8082" xr:uid="{3E37B4F0-1332-4394-AD3A-A50DB9608BDF}"/>
    <cellStyle name="Normal 2 21 2 28" xfId="8083" xr:uid="{61B2A595-C5C6-4C4E-96E3-10F1A6137483}"/>
    <cellStyle name="Normal 2 21 2 29" xfId="8084" xr:uid="{74148B0B-9E99-4A14-8F85-49192922C47C}"/>
    <cellStyle name="Normal 2 21 2 3" xfId="8085" xr:uid="{C9049986-33BF-4F7A-9404-7CF7914644E2}"/>
    <cellStyle name="Normal 2 21 2 30" xfId="8086" xr:uid="{0A7E3CAE-FE83-4E52-8396-4A820E3032E7}"/>
    <cellStyle name="Normal 2 21 2 31" xfId="8087" xr:uid="{7794A0BA-8369-4535-A6E3-5690260E796E}"/>
    <cellStyle name="Normal 2 21 2 32" xfId="8088" xr:uid="{CE49E6D7-8050-4CE9-83CD-83252A359427}"/>
    <cellStyle name="Normal 2 21 2 33" xfId="8089" xr:uid="{3A368FAA-73CC-499B-AE30-44E17AD41B13}"/>
    <cellStyle name="Normal 2 21 2 34" xfId="8090" xr:uid="{8E76254E-AB48-40EB-9C0B-C4A83C34F80B}"/>
    <cellStyle name="Normal 2 21 2 35" xfId="8091" xr:uid="{D8D73A45-1F78-4354-B98C-F9A3244AE377}"/>
    <cellStyle name="Normal 2 21 2 36" xfId="8092" xr:uid="{95CE1A1A-F534-49C1-BEF3-2EF7A06255A9}"/>
    <cellStyle name="Normal 2 21 2 37" xfId="8093" xr:uid="{B8579735-5D1C-454D-AEF2-F8409392DCE3}"/>
    <cellStyle name="Normal 2 21 2 38" xfId="8094" xr:uid="{10740BBF-0567-43CB-847E-827501EDDB66}"/>
    <cellStyle name="Normal 2 21 2 39" xfId="8095" xr:uid="{D00E37E2-3B46-481A-89E3-3666B2F99EAE}"/>
    <cellStyle name="Normal 2 21 2 4" xfId="8096" xr:uid="{43202C26-B138-4B79-ABB9-8E8D36C878E5}"/>
    <cellStyle name="Normal 2 21 2 40" xfId="8097" xr:uid="{DE645D12-51EB-4658-9AAC-F904EBA8070B}"/>
    <cellStyle name="Normal 2 21 2 5" xfId="8098" xr:uid="{FB1D2885-2D3C-464F-9FBE-79E94C8DC26C}"/>
    <cellStyle name="Normal 2 21 2 6" xfId="8099" xr:uid="{8BA49938-F7BF-431B-87E4-59122F138255}"/>
    <cellStyle name="Normal 2 21 2 7" xfId="8100" xr:uid="{CC24BE3A-41E7-49BC-844D-C3C920F67512}"/>
    <cellStyle name="Normal 2 21 2 8" xfId="8101" xr:uid="{BD83DEB3-19FC-4B2A-B4E7-34F1B61DA1C2}"/>
    <cellStyle name="Normal 2 21 2 9" xfId="8102" xr:uid="{7974E3D4-C7DA-41E4-8F94-B7753135192F}"/>
    <cellStyle name="Normal 2 21 20" xfId="8103" xr:uid="{3375FB90-0F84-4C92-AE5A-F90D4C79F507}"/>
    <cellStyle name="Normal 2 21 21" xfId="8104" xr:uid="{EF272A71-337C-479F-9918-6AD9CA69B58B}"/>
    <cellStyle name="Normal 2 21 22" xfId="8105" xr:uid="{17B36FF4-35C5-4969-8CA6-A1D205307E20}"/>
    <cellStyle name="Normal 2 21 23" xfId="8106" xr:uid="{40FBB1DA-10D5-4156-A641-5DCA38046AEF}"/>
    <cellStyle name="Normal 2 21 24" xfId="8107" xr:uid="{343E2221-CB85-498E-928E-571050C2A566}"/>
    <cellStyle name="Normal 2 21 25" xfId="8108" xr:uid="{B246886D-0437-4351-AF2C-C914A5B20EAE}"/>
    <cellStyle name="Normal 2 21 26" xfId="8109" xr:uid="{85A28B86-EE27-4EE6-B292-A5EDFD56DC11}"/>
    <cellStyle name="Normal 2 21 27" xfId="8110" xr:uid="{741FEFF8-0D1D-4B35-80E4-87666FFFB2C0}"/>
    <cellStyle name="Normal 2 21 28" xfId="8111" xr:uid="{B063E979-774D-4198-A797-9BF3C74391C9}"/>
    <cellStyle name="Normal 2 21 29" xfId="8112" xr:uid="{0346C39E-E706-4D33-A323-C61D5729CCCE}"/>
    <cellStyle name="Normal 2 21 3" xfId="8113" xr:uid="{CCF8EC63-1392-44A6-9A2B-565AED16C47F}"/>
    <cellStyle name="Normal 2 21 3 10" xfId="8114" xr:uid="{E3E5F3B5-D11B-4E7D-A2E0-109832AA1311}"/>
    <cellStyle name="Normal 2 21 3 11" xfId="8115" xr:uid="{46B22907-8E63-43C2-850D-037E2EC0C358}"/>
    <cellStyle name="Normal 2 21 3 12" xfId="8116" xr:uid="{ACFB1088-CACE-439D-87E6-ACD69BDDEADC}"/>
    <cellStyle name="Normal 2 21 3 13" xfId="8117" xr:uid="{F2D17071-C68B-45AD-A0F6-AE3841AC2CDD}"/>
    <cellStyle name="Normal 2 21 3 14" xfId="8118" xr:uid="{22B531B2-3848-466F-8F18-702E514B6483}"/>
    <cellStyle name="Normal 2 21 3 15" xfId="8119" xr:uid="{B95F04DE-2CD7-499A-A16E-084E7BDFAF33}"/>
    <cellStyle name="Normal 2 21 3 16" xfId="8120" xr:uid="{5C681C4E-7AE7-469A-A474-44AC7AD8ABDF}"/>
    <cellStyle name="Normal 2 21 3 17" xfId="8121" xr:uid="{A4FBD070-5170-4183-96EA-49BE82CFE5B8}"/>
    <cellStyle name="Normal 2 21 3 18" xfId="8122" xr:uid="{82794384-BFF4-4111-8AD2-D29A5E7C465C}"/>
    <cellStyle name="Normal 2 21 3 19" xfId="8123" xr:uid="{5AB14B9C-071D-4674-9C7B-7BFEDEA29E03}"/>
    <cellStyle name="Normal 2 21 3 2" xfId="8124" xr:uid="{5E2DBD14-BB36-4C6A-B903-161800E05049}"/>
    <cellStyle name="Normal 2 21 3 2 10" xfId="8125" xr:uid="{89EEF581-BCCE-4027-B28F-002359CCF92E}"/>
    <cellStyle name="Normal 2 21 3 2 11" xfId="8126" xr:uid="{B472746C-1BBC-440F-8B9A-AF73240E5D20}"/>
    <cellStyle name="Normal 2 21 3 2 12" xfId="8127" xr:uid="{5EE6844B-5AFE-4BA9-89AF-9980F217F00A}"/>
    <cellStyle name="Normal 2 21 3 2 13" xfId="8128" xr:uid="{677E0420-2CEA-40B1-BB11-4298648FCFAA}"/>
    <cellStyle name="Normal 2 21 3 2 14" xfId="8129" xr:uid="{00EB5D2E-E68B-4D44-A535-CC4B06E5F534}"/>
    <cellStyle name="Normal 2 21 3 2 15" xfId="8130" xr:uid="{A27EF4C9-D7BD-434E-B932-51CDF2AAB23F}"/>
    <cellStyle name="Normal 2 21 3 2 16" xfId="8131" xr:uid="{9548AF1F-04FA-41EE-93E8-C335FC78C1AF}"/>
    <cellStyle name="Normal 2 21 3 2 17" xfId="8132" xr:uid="{C1837195-ABBC-4A1D-8F05-B45A8435D3A2}"/>
    <cellStyle name="Normal 2 21 3 2 18" xfId="8133" xr:uid="{2B663C3A-C466-4699-927A-67A0DD949818}"/>
    <cellStyle name="Normal 2 21 3 2 19" xfId="8134" xr:uid="{101CA19B-7174-405A-951A-D7DF004310FC}"/>
    <cellStyle name="Normal 2 21 3 2 2" xfId="8135" xr:uid="{6E7A97E4-F24B-47B3-8D44-C37F082E0E54}"/>
    <cellStyle name="Normal 2 21 3 2 20" xfId="8136" xr:uid="{A41BDDC5-96F2-4431-A742-5020A08F4E64}"/>
    <cellStyle name="Normal 2 21 3 2 21" xfId="8137" xr:uid="{CD5872CE-F432-416C-9421-090CBAA7628F}"/>
    <cellStyle name="Normal 2 21 3 2 22" xfId="8138" xr:uid="{1A0EE452-BC66-49A7-9588-5ECAEDD2A97A}"/>
    <cellStyle name="Normal 2 21 3 2 23" xfId="8139" xr:uid="{89AFEB9F-EFAB-48C7-AAF3-21EECC0B9CDB}"/>
    <cellStyle name="Normal 2 21 3 2 24" xfId="8140" xr:uid="{56125F82-67A4-4A30-A64C-5CCBA1C43F69}"/>
    <cellStyle name="Normal 2 21 3 2 25" xfId="8141" xr:uid="{E8B6E871-38CB-4407-ADB4-F677AE420834}"/>
    <cellStyle name="Normal 2 21 3 2 26" xfId="8142" xr:uid="{70004F2B-02D3-4100-9705-726D785C47D9}"/>
    <cellStyle name="Normal 2 21 3 2 27" xfId="8143" xr:uid="{B9BD99CA-BB10-431D-9593-710C7CAF51B7}"/>
    <cellStyle name="Normal 2 21 3 2 28" xfId="8144" xr:uid="{3B1442E9-9694-4909-AE1E-0DF2DCC71E43}"/>
    <cellStyle name="Normal 2 21 3 2 29" xfId="8145" xr:uid="{0B3A0788-32A9-427B-AC50-C83CA802F1B3}"/>
    <cellStyle name="Normal 2 21 3 2 3" xfId="8146" xr:uid="{20085096-1153-45BA-A004-C2974E89F065}"/>
    <cellStyle name="Normal 2 21 3 2 30" xfId="8147" xr:uid="{0EBC78AD-E256-48B8-86BC-FBBF9BA68347}"/>
    <cellStyle name="Normal 2 21 3 2 31" xfId="8148" xr:uid="{48FB3A1A-F145-4025-BBD4-073945A1E347}"/>
    <cellStyle name="Normal 2 21 3 2 32" xfId="8149" xr:uid="{1F5EC234-0488-4C35-A467-443C8F53F1DB}"/>
    <cellStyle name="Normal 2 21 3 2 33" xfId="8150" xr:uid="{9679B36A-8D7B-47AF-9245-091510DC351D}"/>
    <cellStyle name="Normal 2 21 3 2 34" xfId="8151" xr:uid="{CD92F439-06BB-491D-9358-5CB19561C662}"/>
    <cellStyle name="Normal 2 21 3 2 35" xfId="8152" xr:uid="{8D7347D7-8E34-4CCF-9CCA-0D6584460D4B}"/>
    <cellStyle name="Normal 2 21 3 2 36" xfId="8153" xr:uid="{3E7B006C-68C2-43D6-B5C8-A12ECFDC2AEA}"/>
    <cellStyle name="Normal 2 21 3 2 37" xfId="8154" xr:uid="{34EE4436-679E-448A-AE59-978E2A4ED02E}"/>
    <cellStyle name="Normal 2 21 3 2 38" xfId="8155" xr:uid="{13EE5F8D-5D28-4C8F-8E2D-EF9A357E4C53}"/>
    <cellStyle name="Normal 2 21 3 2 4" xfId="8156" xr:uid="{E00E61BE-A48C-40C6-A501-66EA860B95C6}"/>
    <cellStyle name="Normal 2 21 3 2 5" xfId="8157" xr:uid="{6514FFF3-8D2E-435A-B2B7-6ADED1EC12A2}"/>
    <cellStyle name="Normal 2 21 3 2 6" xfId="8158" xr:uid="{6AE7B0D1-CBC5-4FD5-A604-5D40A6CD5769}"/>
    <cellStyle name="Normal 2 21 3 2 7" xfId="8159" xr:uid="{575154F2-B53E-42C9-9976-EF83FEEF668B}"/>
    <cellStyle name="Normal 2 21 3 2 8" xfId="8160" xr:uid="{43EFD800-5A7B-46B2-A88E-FD1304EF860B}"/>
    <cellStyle name="Normal 2 21 3 2 9" xfId="8161" xr:uid="{8122B2E8-8AE6-4663-B850-8DE77E10C1F9}"/>
    <cellStyle name="Normal 2 21 3 20" xfId="8162" xr:uid="{62D57CA5-24A4-4F6C-B1B2-81F19E68C373}"/>
    <cellStyle name="Normal 2 21 3 21" xfId="8163" xr:uid="{F920A6DE-AC01-4C60-B4C5-10CF5B169D04}"/>
    <cellStyle name="Normal 2 21 3 22" xfId="8164" xr:uid="{3B6197BF-F6E0-4F87-832C-AD25A56BB6BD}"/>
    <cellStyle name="Normal 2 21 3 23" xfId="8165" xr:uid="{264EFD18-CE60-40E1-A0CD-DDA5B17F5F7C}"/>
    <cellStyle name="Normal 2 21 3 24" xfId="8166" xr:uid="{D094BDBE-D690-4367-A33B-15D2699E407B}"/>
    <cellStyle name="Normal 2 21 3 25" xfId="8167" xr:uid="{0BA6F730-C2E4-4B03-820F-A883032A33DC}"/>
    <cellStyle name="Normal 2 21 3 26" xfId="8168" xr:uid="{1B8565E3-10CD-4DD8-B941-A47D0C8A4226}"/>
    <cellStyle name="Normal 2 21 3 27" xfId="8169" xr:uid="{851D4706-B57E-46F5-97FE-11D86D56F8F8}"/>
    <cellStyle name="Normal 2 21 3 28" xfId="8170" xr:uid="{589F4125-092E-494E-87DF-57A4D8C9742F}"/>
    <cellStyle name="Normal 2 21 3 29" xfId="8171" xr:uid="{2D35C6C5-CC7B-43AF-837E-65ED1878E6A6}"/>
    <cellStyle name="Normal 2 21 3 3" xfId="8172" xr:uid="{4F5C7C3D-B04A-4654-BF4F-2192295B16A0}"/>
    <cellStyle name="Normal 2 21 3 30" xfId="8173" xr:uid="{D48D3B18-7F19-49DD-B669-A1259BD3F1F1}"/>
    <cellStyle name="Normal 2 21 3 31" xfId="8174" xr:uid="{C929174B-2A5F-4DD8-B355-976E37AB154A}"/>
    <cellStyle name="Normal 2 21 3 32" xfId="8175" xr:uid="{4993314F-68D5-4064-81E9-440C87821B52}"/>
    <cellStyle name="Normal 2 21 3 33" xfId="8176" xr:uid="{048DC4AC-094D-40D7-A81B-B7B946AF9DB8}"/>
    <cellStyle name="Normal 2 21 3 34" xfId="8177" xr:uid="{E8C55E25-81DB-4AD3-8E0F-FACC6685F928}"/>
    <cellStyle name="Normal 2 21 3 35" xfId="8178" xr:uid="{AC18D1D8-91BC-4B79-A42D-624B4C42490C}"/>
    <cellStyle name="Normal 2 21 3 36" xfId="8179" xr:uid="{DC054E3D-ABA3-4556-AB08-727245144603}"/>
    <cellStyle name="Normal 2 21 3 37" xfId="8180" xr:uid="{35AC8A34-0158-4348-932F-81E47BE9E51F}"/>
    <cellStyle name="Normal 2 21 3 38" xfId="8181" xr:uid="{D0D2BD5A-AA5E-47B5-BD4A-C7A883CB906D}"/>
    <cellStyle name="Normal 2 21 3 4" xfId="8182" xr:uid="{F6257027-6AE2-490D-BD1A-EFDFBCDDE06A}"/>
    <cellStyle name="Normal 2 21 3 5" xfId="8183" xr:uid="{205E9CD0-07CA-4918-8966-BD98CC09242E}"/>
    <cellStyle name="Normal 2 21 3 6" xfId="8184" xr:uid="{D7C43624-3D2B-43CD-943D-875F4B9455DC}"/>
    <cellStyle name="Normal 2 21 3 7" xfId="8185" xr:uid="{E6E97291-DF28-420A-90B3-C02796881833}"/>
    <cellStyle name="Normal 2 21 3 8" xfId="8186" xr:uid="{F275341E-79D1-4F63-B840-00D61DDAF929}"/>
    <cellStyle name="Normal 2 21 3 9" xfId="8187" xr:uid="{99AA4899-A1C2-4FAB-BABB-1968AFE8398F}"/>
    <cellStyle name="Normal 2 21 30" xfId="8188" xr:uid="{14AC9024-1A4C-462A-87E7-5D139432CF68}"/>
    <cellStyle name="Normal 2 21 31" xfId="8189" xr:uid="{53DA52F5-5972-4A53-B2F8-D3751F83E9B0}"/>
    <cellStyle name="Normal 2 21 32" xfId="8190" xr:uid="{A47B6F7C-C0AF-463F-906A-ED3678E7DEE2}"/>
    <cellStyle name="Normal 2 21 33" xfId="8191" xr:uid="{F198749C-E1ED-4F17-B151-E473C19204B0}"/>
    <cellStyle name="Normal 2 21 34" xfId="8192" xr:uid="{2EEAD89D-91D4-4DC3-A45A-E47854975AB7}"/>
    <cellStyle name="Normal 2 21 35" xfId="8193" xr:uid="{CF65B89E-9524-4F1E-A617-AC3BB6E41CDC}"/>
    <cellStyle name="Normal 2 21 36" xfId="8194" xr:uid="{546EDF42-B47B-4729-9357-24F0E0BF2139}"/>
    <cellStyle name="Normal 2 21 37" xfId="8195" xr:uid="{0C9BAD2C-FF51-470F-9A91-D353985187E7}"/>
    <cellStyle name="Normal 2 21 38" xfId="8196" xr:uid="{EF568862-EFD6-46FD-9B23-04AB5C81C41C}"/>
    <cellStyle name="Normal 2 21 39" xfId="8197" xr:uid="{2C870133-16E7-4147-8E64-C74F0794A9AE}"/>
    <cellStyle name="Normal 2 21 4" xfId="8198" xr:uid="{DCCC4676-41DF-440A-949A-48A9C3624412}"/>
    <cellStyle name="Normal 2 21 40" xfId="8199" xr:uid="{84A39726-62DB-48AF-AAE3-E151E70DC4F9}"/>
    <cellStyle name="Normal 2 21 5" xfId="8200" xr:uid="{FFE108AF-C2ED-403F-87A5-AC5A7EAF737D}"/>
    <cellStyle name="Normal 2 21 6" xfId="8201" xr:uid="{2D4884B7-3FA8-4DED-A15E-B11FAD9145DD}"/>
    <cellStyle name="Normal 2 21 7" xfId="8202" xr:uid="{23EBCAC5-196D-4BE4-ADEA-BE0929CD6593}"/>
    <cellStyle name="Normal 2 21 8" xfId="8203" xr:uid="{80707909-A0B9-4B42-9F78-25178536F8E3}"/>
    <cellStyle name="Normal 2 21 9" xfId="8204" xr:uid="{EE0888D9-7290-438B-B0B0-DBACC1ED86FD}"/>
    <cellStyle name="Normal 2 22" xfId="8205" xr:uid="{C6A02861-249D-42E2-83CC-6AF5C6181426}"/>
    <cellStyle name="Normal 2 22 10" xfId="8206" xr:uid="{1B5E0572-1AEA-4645-B0F9-C51497C386CD}"/>
    <cellStyle name="Normal 2 22 11" xfId="8207" xr:uid="{7D2F1AC1-66CB-468D-9ED7-A18D6519B3C3}"/>
    <cellStyle name="Normal 2 22 12" xfId="8208" xr:uid="{BE431928-C98B-49F9-AA09-4BD9CECF0F33}"/>
    <cellStyle name="Normal 2 22 13" xfId="8209" xr:uid="{E0EC89B8-9582-4167-A987-9084AB976912}"/>
    <cellStyle name="Normal 2 22 14" xfId="8210" xr:uid="{B9766BC3-7F5A-45EF-B3C0-6E44ACBF0FD0}"/>
    <cellStyle name="Normal 2 22 15" xfId="8211" xr:uid="{B910BD6A-7679-4AA9-8543-6CCBF4F856D0}"/>
    <cellStyle name="Normal 2 22 16" xfId="8212" xr:uid="{3928A75C-3B39-4554-A406-687A90650749}"/>
    <cellStyle name="Normal 2 22 17" xfId="8213" xr:uid="{0B18CC66-53CC-41D8-9134-E1F6133D41C9}"/>
    <cellStyle name="Normal 2 22 18" xfId="8214" xr:uid="{69469909-4D3A-4DD8-A99D-0419E7F40A7D}"/>
    <cellStyle name="Normal 2 22 19" xfId="8215" xr:uid="{9EE7A72D-D505-4C0A-B754-ED6662511BE8}"/>
    <cellStyle name="Normal 2 22 2" xfId="8216" xr:uid="{319B76F7-B3FB-494C-B558-1CF5B818D777}"/>
    <cellStyle name="Normal 2 22 2 10" xfId="8217" xr:uid="{538E490C-9272-4AA5-A48D-AAC0DF7D56EE}"/>
    <cellStyle name="Normal 2 22 2 11" xfId="8218" xr:uid="{0B87A79A-927B-4D72-9DF7-5D070E60D711}"/>
    <cellStyle name="Normal 2 22 2 12" xfId="8219" xr:uid="{1CF60D3A-9F73-4823-9C17-066577CE23D1}"/>
    <cellStyle name="Normal 2 22 2 13" xfId="8220" xr:uid="{8BC77F5F-AE93-40C9-A874-E0C5AD4E9E37}"/>
    <cellStyle name="Normal 2 22 2 14" xfId="8221" xr:uid="{42C71CAE-D842-4DA2-8533-D77DA09C7E39}"/>
    <cellStyle name="Normal 2 22 2 15" xfId="8222" xr:uid="{7AB86CEC-AB71-4B35-ABF4-FF9468DF5CA8}"/>
    <cellStyle name="Normal 2 22 2 16" xfId="8223" xr:uid="{440CE873-90EC-4BE6-80A7-BBD77D8DDB7E}"/>
    <cellStyle name="Normal 2 22 2 17" xfId="8224" xr:uid="{5AA2B881-CAEF-4293-9238-39EAA7CC0FC7}"/>
    <cellStyle name="Normal 2 22 2 18" xfId="8225" xr:uid="{7A65897D-5BCB-4BA5-8FA9-51C3682A9964}"/>
    <cellStyle name="Normal 2 22 2 19" xfId="8226" xr:uid="{A5EA0968-8C6C-4507-839B-51CC646F3C87}"/>
    <cellStyle name="Normal 2 22 2 2" xfId="8227" xr:uid="{6FB7DDCC-A850-4DC3-A5DA-6BD13DA9B8DC}"/>
    <cellStyle name="Normal 2 22 2 2 10" xfId="8228" xr:uid="{857C8558-B049-4574-98A7-28FBB27A0057}"/>
    <cellStyle name="Normal 2 22 2 2 11" xfId="8229" xr:uid="{B05CBDD1-A9DA-4BCE-A4D7-01E268685DB9}"/>
    <cellStyle name="Normal 2 22 2 2 12" xfId="8230" xr:uid="{0E80023D-E576-47E7-BBC7-AAF1EC1289E8}"/>
    <cellStyle name="Normal 2 22 2 2 13" xfId="8231" xr:uid="{9300A83D-CD42-4225-8711-14AEBFE39C43}"/>
    <cellStyle name="Normal 2 22 2 2 14" xfId="8232" xr:uid="{4DD2ED8F-7C51-41FC-B9D4-C97D6221A5AF}"/>
    <cellStyle name="Normal 2 22 2 2 15" xfId="8233" xr:uid="{9301D17F-FCD7-4C59-A539-9F1D3A94D06F}"/>
    <cellStyle name="Normal 2 22 2 2 16" xfId="8234" xr:uid="{66924B95-EF98-4972-8D94-721BB1A6B5A3}"/>
    <cellStyle name="Normal 2 22 2 2 17" xfId="8235" xr:uid="{E73DEDB4-720F-4F33-8ED6-A1DD9F9D7146}"/>
    <cellStyle name="Normal 2 22 2 2 18" xfId="8236" xr:uid="{0CF88A55-86EE-4907-BDE9-AC406E6D2052}"/>
    <cellStyle name="Normal 2 22 2 2 19" xfId="8237" xr:uid="{6BC7954B-DE86-4456-BBDA-4280CCF37799}"/>
    <cellStyle name="Normal 2 22 2 2 2" xfId="8238" xr:uid="{01DA1943-B550-4179-9A9B-30F09E3F6231}"/>
    <cellStyle name="Normal 2 22 2 2 2 10" xfId="8239" xr:uid="{849C4177-E72C-4B13-A9FE-F9ECB369BDD5}"/>
    <cellStyle name="Normal 2 22 2 2 2 11" xfId="8240" xr:uid="{A4E06A7F-FD1D-45D5-BCD8-C54B2F1A833C}"/>
    <cellStyle name="Normal 2 22 2 2 2 12" xfId="8241" xr:uid="{A329C108-C1A8-47AE-B15D-B8B15DE483B1}"/>
    <cellStyle name="Normal 2 22 2 2 2 13" xfId="8242" xr:uid="{E893BCD5-2254-49B3-B5B6-ADAE56230971}"/>
    <cellStyle name="Normal 2 22 2 2 2 14" xfId="8243" xr:uid="{0C96850D-0D9F-4A07-8C84-0B4DF6406E42}"/>
    <cellStyle name="Normal 2 22 2 2 2 15" xfId="8244" xr:uid="{1B8EFF85-2130-4C8B-8727-2D5D004868C3}"/>
    <cellStyle name="Normal 2 22 2 2 2 16" xfId="8245" xr:uid="{25642166-92E9-4B8A-841E-9E2FA8994CBD}"/>
    <cellStyle name="Normal 2 22 2 2 2 17" xfId="8246" xr:uid="{037A9C9F-149F-4637-A7BC-B84EB8F33A2E}"/>
    <cellStyle name="Normal 2 22 2 2 2 18" xfId="8247" xr:uid="{C8304B5B-D453-4762-86A1-4A6B29333FF9}"/>
    <cellStyle name="Normal 2 22 2 2 2 19" xfId="8248" xr:uid="{6988DC63-B87B-4692-9ACC-3AF8DBAE3A8F}"/>
    <cellStyle name="Normal 2 22 2 2 2 2" xfId="8249" xr:uid="{2B0FCB55-ADCD-48E8-B49F-87C0C3ABE8D0}"/>
    <cellStyle name="Normal 2 22 2 2 2 20" xfId="8250" xr:uid="{571CEDA5-05A6-4363-B181-D1BBD6644F92}"/>
    <cellStyle name="Normal 2 22 2 2 2 21" xfId="8251" xr:uid="{BE1DB98E-9CDA-4E99-87CB-88DC51AEF2A1}"/>
    <cellStyle name="Normal 2 22 2 2 2 22" xfId="8252" xr:uid="{9B7F6C86-E27B-4CC4-993D-F339434F466A}"/>
    <cellStyle name="Normal 2 22 2 2 2 23" xfId="8253" xr:uid="{640CEFF1-62B9-4B24-86A2-D50CE8728D49}"/>
    <cellStyle name="Normal 2 22 2 2 2 24" xfId="8254" xr:uid="{CC01E764-EB6E-45BB-8809-6E724ACC7876}"/>
    <cellStyle name="Normal 2 22 2 2 2 25" xfId="8255" xr:uid="{D8790AE6-48B5-4BE3-AC28-E24C732B4936}"/>
    <cellStyle name="Normal 2 22 2 2 2 26" xfId="8256" xr:uid="{EA952AF7-E0D8-461D-A882-20091E60D7E6}"/>
    <cellStyle name="Normal 2 22 2 2 2 27" xfId="8257" xr:uid="{DCC1C1E0-2305-4EC8-8439-C087B3321ACE}"/>
    <cellStyle name="Normal 2 22 2 2 2 28" xfId="8258" xr:uid="{A4BB7E7B-946A-441A-BF61-FE4E75A8946B}"/>
    <cellStyle name="Normal 2 22 2 2 2 29" xfId="8259" xr:uid="{FF97D9FE-CA6C-4E10-8782-DEE1D6CCE765}"/>
    <cellStyle name="Normal 2 22 2 2 2 3" xfId="8260" xr:uid="{72F86357-D1BF-4C86-AD05-AFA4BF0D952A}"/>
    <cellStyle name="Normal 2 22 2 2 2 30" xfId="8261" xr:uid="{0186E99A-5624-4FA7-B8EF-EB30A65368CF}"/>
    <cellStyle name="Normal 2 22 2 2 2 31" xfId="8262" xr:uid="{351C1286-85FA-4FB6-A86F-757C14073F77}"/>
    <cellStyle name="Normal 2 22 2 2 2 32" xfId="8263" xr:uid="{956E18BC-5535-4572-BAEF-D03B914700CB}"/>
    <cellStyle name="Normal 2 22 2 2 2 33" xfId="8264" xr:uid="{CD929638-9398-41D4-9FF5-87E6FCCF288C}"/>
    <cellStyle name="Normal 2 22 2 2 2 34" xfId="8265" xr:uid="{5A723CE3-B634-47A8-B8E4-0BB4A2E8FA1D}"/>
    <cellStyle name="Normal 2 22 2 2 2 35" xfId="8266" xr:uid="{6F1DC329-C898-47B3-8ABE-340796904007}"/>
    <cellStyle name="Normal 2 22 2 2 2 36" xfId="8267" xr:uid="{9B30CC49-C5D3-4E28-B11E-04EBCF801CB4}"/>
    <cellStyle name="Normal 2 22 2 2 2 37" xfId="8268" xr:uid="{92503677-6B8C-4C02-A00B-E01C7059C0B5}"/>
    <cellStyle name="Normal 2 22 2 2 2 38" xfId="8269" xr:uid="{FBBA9FD3-DC8E-4BB0-B028-A03FBD9CD860}"/>
    <cellStyle name="Normal 2 22 2 2 2 4" xfId="8270" xr:uid="{77DCB396-8572-41D5-AE74-A05087FBD799}"/>
    <cellStyle name="Normal 2 22 2 2 2 5" xfId="8271" xr:uid="{3BFBB758-31AE-4930-BD21-BE7037150B2E}"/>
    <cellStyle name="Normal 2 22 2 2 2 6" xfId="8272" xr:uid="{EB0D80CC-79A1-4E70-B617-D1D10A66C2F2}"/>
    <cellStyle name="Normal 2 22 2 2 2 7" xfId="8273" xr:uid="{77337BFB-299F-41CD-9709-0D92B93DE300}"/>
    <cellStyle name="Normal 2 22 2 2 2 8" xfId="8274" xr:uid="{95258000-12E8-4839-8FFC-752E32485B39}"/>
    <cellStyle name="Normal 2 22 2 2 2 9" xfId="8275" xr:uid="{411C42F5-862A-40DD-81EE-EC747FCC40A6}"/>
    <cellStyle name="Normal 2 22 2 2 20" xfId="8276" xr:uid="{27F9F07D-9AAD-4E6C-9408-12C699B30AB7}"/>
    <cellStyle name="Normal 2 22 2 2 21" xfId="8277" xr:uid="{22138C12-DD35-4064-8E9B-590D840CA816}"/>
    <cellStyle name="Normal 2 22 2 2 22" xfId="8278" xr:uid="{B392A025-C55D-44BA-B5F8-811CB77B6F55}"/>
    <cellStyle name="Normal 2 22 2 2 23" xfId="8279" xr:uid="{AF7C9506-A9BA-49CD-891E-3B8EA7850C32}"/>
    <cellStyle name="Normal 2 22 2 2 24" xfId="8280" xr:uid="{250EFB49-9881-4F3C-8B11-803B746528F8}"/>
    <cellStyle name="Normal 2 22 2 2 25" xfId="8281" xr:uid="{36D00590-BD24-4C8B-98EC-F8FE4C8AC418}"/>
    <cellStyle name="Normal 2 22 2 2 26" xfId="8282" xr:uid="{79F27556-55FD-40A6-A971-D215AD0A0BE5}"/>
    <cellStyle name="Normal 2 22 2 2 27" xfId="8283" xr:uid="{BF23CE75-2B88-40A2-86FB-79AF0ED11322}"/>
    <cellStyle name="Normal 2 22 2 2 28" xfId="8284" xr:uid="{7558F242-17CB-4381-A414-E38021BD2CED}"/>
    <cellStyle name="Normal 2 22 2 2 29" xfId="8285" xr:uid="{D0D85A23-F087-4784-8F91-2A15F0DDE525}"/>
    <cellStyle name="Normal 2 22 2 2 3" xfId="8286" xr:uid="{3B8AEECF-6FED-4E1D-8629-D45B5D780AB9}"/>
    <cellStyle name="Normal 2 22 2 2 30" xfId="8287" xr:uid="{242D8315-B255-49AE-A924-0D0E1D1E3022}"/>
    <cellStyle name="Normal 2 22 2 2 31" xfId="8288" xr:uid="{EC168BF3-FDAC-4DAF-9EDF-708425055BC0}"/>
    <cellStyle name="Normal 2 22 2 2 32" xfId="8289" xr:uid="{C6E53790-B660-40C3-83B4-7BFEAD04B164}"/>
    <cellStyle name="Normal 2 22 2 2 33" xfId="8290" xr:uid="{B8AD02C3-F76B-4ED0-9F56-4C448FB818DD}"/>
    <cellStyle name="Normal 2 22 2 2 34" xfId="8291" xr:uid="{96C44549-4A71-4EDE-92A9-596251439546}"/>
    <cellStyle name="Normal 2 22 2 2 35" xfId="8292" xr:uid="{F9CD72EB-6268-4675-8F9E-2BBA4584E5C6}"/>
    <cellStyle name="Normal 2 22 2 2 36" xfId="8293" xr:uid="{3F30AF10-74A9-41CF-BDC8-226379816D33}"/>
    <cellStyle name="Normal 2 22 2 2 37" xfId="8294" xr:uid="{4C4264E1-6B17-4995-906A-DFC9388C51E8}"/>
    <cellStyle name="Normal 2 22 2 2 38" xfId="8295" xr:uid="{A089864B-C426-4CEF-A762-0378EEBB128B}"/>
    <cellStyle name="Normal 2 22 2 2 4" xfId="8296" xr:uid="{F9FDB47A-3C05-4E81-94BF-B5A641336BAB}"/>
    <cellStyle name="Normal 2 22 2 2 5" xfId="8297" xr:uid="{88BE0172-846F-4926-8D25-F02372E0728E}"/>
    <cellStyle name="Normal 2 22 2 2 6" xfId="8298" xr:uid="{7BA1850E-E130-471B-95D1-C8D2DD92F648}"/>
    <cellStyle name="Normal 2 22 2 2 7" xfId="8299" xr:uid="{B364CEA5-83CF-4E7A-8597-D36EDBA48734}"/>
    <cellStyle name="Normal 2 22 2 2 8" xfId="8300" xr:uid="{3FAF5CDF-CC54-4335-A1B4-B756A936E1E3}"/>
    <cellStyle name="Normal 2 22 2 2 9" xfId="8301" xr:uid="{1F6B16C5-C149-461A-87BF-139F73C455D6}"/>
    <cellStyle name="Normal 2 22 2 20" xfId="8302" xr:uid="{0C2FDEDD-7A04-4B24-B767-51B5AB918F6F}"/>
    <cellStyle name="Normal 2 22 2 21" xfId="8303" xr:uid="{EDCC2760-7D9B-42F0-9994-7821D8C86C45}"/>
    <cellStyle name="Normal 2 22 2 22" xfId="8304" xr:uid="{E61CDBEC-2746-41E0-B913-77A04E9708DF}"/>
    <cellStyle name="Normal 2 22 2 23" xfId="8305" xr:uid="{BEA392B2-CC89-4EA6-9C46-6A6FD508A897}"/>
    <cellStyle name="Normal 2 22 2 24" xfId="8306" xr:uid="{8A65F362-17FA-4C26-AE23-18230AEEC16D}"/>
    <cellStyle name="Normal 2 22 2 25" xfId="8307" xr:uid="{521BDA05-E28F-4B2E-8230-44B5498884E1}"/>
    <cellStyle name="Normal 2 22 2 26" xfId="8308" xr:uid="{FF2B94C2-F354-430F-9F10-F1BED94BDED4}"/>
    <cellStyle name="Normal 2 22 2 27" xfId="8309" xr:uid="{78B25847-B742-4901-BE66-15C193C451DF}"/>
    <cellStyle name="Normal 2 22 2 28" xfId="8310" xr:uid="{13430F65-AB84-442E-BF92-3F901A48769C}"/>
    <cellStyle name="Normal 2 22 2 29" xfId="8311" xr:uid="{7C9AE661-DDAD-4D6D-8276-45F97E549A4E}"/>
    <cellStyle name="Normal 2 22 2 3" xfId="8312" xr:uid="{697D4F6C-FC0A-4604-883D-FA603682BF09}"/>
    <cellStyle name="Normal 2 22 2 30" xfId="8313" xr:uid="{4C7DABC5-BB47-46AA-85B1-A4C3F103E4E6}"/>
    <cellStyle name="Normal 2 22 2 31" xfId="8314" xr:uid="{3D239928-AA80-4734-A968-DD2FE7ACA912}"/>
    <cellStyle name="Normal 2 22 2 32" xfId="8315" xr:uid="{51A2B4DC-E719-441B-9821-5B840F03D98F}"/>
    <cellStyle name="Normal 2 22 2 33" xfId="8316" xr:uid="{F02C14BD-9FB8-48F1-BF84-AC3C14782F88}"/>
    <cellStyle name="Normal 2 22 2 34" xfId="8317" xr:uid="{2C063EA5-6576-4E40-A7F0-3CCC873C5FE1}"/>
    <cellStyle name="Normal 2 22 2 35" xfId="8318" xr:uid="{3A753597-8CFE-4FCA-A4CD-E10066318776}"/>
    <cellStyle name="Normal 2 22 2 36" xfId="8319" xr:uid="{C6A04B3B-A458-40BB-87C0-CC4F7F9E4570}"/>
    <cellStyle name="Normal 2 22 2 37" xfId="8320" xr:uid="{F5F5469D-93A3-4EE3-B41F-E830533631DA}"/>
    <cellStyle name="Normal 2 22 2 38" xfId="8321" xr:uid="{031132FA-5426-4721-95C4-DCD7847E93A0}"/>
    <cellStyle name="Normal 2 22 2 39" xfId="8322" xr:uid="{2D577162-6521-4E0A-94FA-CAF4273C498D}"/>
    <cellStyle name="Normal 2 22 2 4" xfId="8323" xr:uid="{450CB19B-D4D7-425C-99AD-C35CD8D6E0D9}"/>
    <cellStyle name="Normal 2 22 2 40" xfId="8324" xr:uid="{1E6AF43D-5D96-4AAF-890C-2CF4812A7A03}"/>
    <cellStyle name="Normal 2 22 2 5" xfId="8325" xr:uid="{3A8B2ABF-FF77-46E0-99CB-C47F3B307213}"/>
    <cellStyle name="Normal 2 22 2 6" xfId="8326" xr:uid="{C46A520F-E04C-498D-AD7E-9429EE4A13AE}"/>
    <cellStyle name="Normal 2 22 2 7" xfId="8327" xr:uid="{EF92C42C-B01F-46B1-8B14-BBF1EFF4627A}"/>
    <cellStyle name="Normal 2 22 2 8" xfId="8328" xr:uid="{0883D868-8BBE-48D1-A89F-5580459F7DCB}"/>
    <cellStyle name="Normal 2 22 2 9" xfId="8329" xr:uid="{11105C85-346D-4C2C-A3CB-ED35D94659DC}"/>
    <cellStyle name="Normal 2 22 20" xfId="8330" xr:uid="{81D470B0-5A6A-45C4-8C64-1902F6C2B35A}"/>
    <cellStyle name="Normal 2 22 21" xfId="8331" xr:uid="{FAF4C857-38E2-4F2B-8EBC-CB74366FE244}"/>
    <cellStyle name="Normal 2 22 22" xfId="8332" xr:uid="{77F939A4-4844-4123-85D5-D70531E5085D}"/>
    <cellStyle name="Normal 2 22 23" xfId="8333" xr:uid="{C9C4BC21-C3DC-400A-AF97-2C35A5EEDAB9}"/>
    <cellStyle name="Normal 2 22 24" xfId="8334" xr:uid="{7EE31BD5-6DCA-43FA-A59D-DAB7EDBA0B13}"/>
    <cellStyle name="Normal 2 22 25" xfId="8335" xr:uid="{B31CC8A7-4CD0-4AA0-9B7E-80205AFEC63F}"/>
    <cellStyle name="Normal 2 22 26" xfId="8336" xr:uid="{261098A9-2851-4D60-A02D-1861739D3700}"/>
    <cellStyle name="Normal 2 22 27" xfId="8337" xr:uid="{78E3C16C-4AC2-4CF2-9E42-E4F2C4B4DE4F}"/>
    <cellStyle name="Normal 2 22 28" xfId="8338" xr:uid="{4FE099FE-7EBE-4FD7-8E9A-8AF562064233}"/>
    <cellStyle name="Normal 2 22 29" xfId="8339" xr:uid="{0322FCCD-5A35-452D-BD24-F0EE75797014}"/>
    <cellStyle name="Normal 2 22 3" xfId="8340" xr:uid="{6C15D750-4749-4B9F-A860-4ADA2D5A9161}"/>
    <cellStyle name="Normal 2 22 3 10" xfId="8341" xr:uid="{63E5F082-0A8A-4E44-8245-2135E04B88AE}"/>
    <cellStyle name="Normal 2 22 3 11" xfId="8342" xr:uid="{5EEAE2AB-D801-4521-BE19-A5F5060AAF7E}"/>
    <cellStyle name="Normal 2 22 3 12" xfId="8343" xr:uid="{EE119149-6ECA-4CB8-B079-8A9ADD160D8A}"/>
    <cellStyle name="Normal 2 22 3 13" xfId="8344" xr:uid="{AF62F18D-790D-4313-A4C9-9756FB383138}"/>
    <cellStyle name="Normal 2 22 3 14" xfId="8345" xr:uid="{359FEA4D-147B-4086-AB5E-7589AEAF2FCF}"/>
    <cellStyle name="Normal 2 22 3 15" xfId="8346" xr:uid="{AE601AEE-B9CB-4AF2-B2A0-F8120761F2B3}"/>
    <cellStyle name="Normal 2 22 3 16" xfId="8347" xr:uid="{3BF4D8C5-371F-485D-BAEB-8E9136021462}"/>
    <cellStyle name="Normal 2 22 3 17" xfId="8348" xr:uid="{3F09716B-E4B5-4522-80DE-8BE31104AAE8}"/>
    <cellStyle name="Normal 2 22 3 18" xfId="8349" xr:uid="{F9DC8E04-CADB-4415-931B-CE4974DB407C}"/>
    <cellStyle name="Normal 2 22 3 19" xfId="8350" xr:uid="{C75B5108-731A-4E1D-8960-A0BE935A054B}"/>
    <cellStyle name="Normal 2 22 3 2" xfId="8351" xr:uid="{8B7489C8-CB6A-4D77-AD68-2C82CFEEC0C4}"/>
    <cellStyle name="Normal 2 22 3 2 10" xfId="8352" xr:uid="{298E91EE-78C0-4489-ABEC-6C3F062F9F0F}"/>
    <cellStyle name="Normal 2 22 3 2 11" xfId="8353" xr:uid="{11CF9F05-9825-440A-B964-3BBFB82226C9}"/>
    <cellStyle name="Normal 2 22 3 2 12" xfId="8354" xr:uid="{126F5D8C-D0B1-4002-828E-712116905EF5}"/>
    <cellStyle name="Normal 2 22 3 2 13" xfId="8355" xr:uid="{1C8E8500-9316-4236-A9B1-D1C381D55486}"/>
    <cellStyle name="Normal 2 22 3 2 14" xfId="8356" xr:uid="{7342199D-F3D3-44D1-98F4-1901D9A7510E}"/>
    <cellStyle name="Normal 2 22 3 2 15" xfId="8357" xr:uid="{8D663FC1-2167-469C-A696-549914E76E6C}"/>
    <cellStyle name="Normal 2 22 3 2 16" xfId="8358" xr:uid="{DE7B487F-ED3C-43AF-9804-D8484F4D676D}"/>
    <cellStyle name="Normal 2 22 3 2 17" xfId="8359" xr:uid="{38ABA76F-C19E-4E60-9984-A5866B0D3C74}"/>
    <cellStyle name="Normal 2 22 3 2 18" xfId="8360" xr:uid="{A818E57A-F3E7-4DA6-A7B0-AA5904CF4F5D}"/>
    <cellStyle name="Normal 2 22 3 2 19" xfId="8361" xr:uid="{71A26D40-1B01-4039-B90D-B108602ECF44}"/>
    <cellStyle name="Normal 2 22 3 2 2" xfId="8362" xr:uid="{669DD82E-2864-4798-938E-273DEC58CF50}"/>
    <cellStyle name="Normal 2 22 3 2 20" xfId="8363" xr:uid="{0794A591-7961-49CE-870A-EFBAE0E8AC71}"/>
    <cellStyle name="Normal 2 22 3 2 21" xfId="8364" xr:uid="{91640987-1213-4B50-8546-9DFCF2F05CD6}"/>
    <cellStyle name="Normal 2 22 3 2 22" xfId="8365" xr:uid="{6AC6295A-BD96-4231-8E8D-DBDB066EF370}"/>
    <cellStyle name="Normal 2 22 3 2 23" xfId="8366" xr:uid="{BEA97C7A-3FBF-4DEB-A599-45AD38CC2D6F}"/>
    <cellStyle name="Normal 2 22 3 2 24" xfId="8367" xr:uid="{363A5996-F9D3-4000-A6B6-5C3F0B760186}"/>
    <cellStyle name="Normal 2 22 3 2 25" xfId="8368" xr:uid="{C33A8859-2E1F-49BE-8C88-05289A3A8B17}"/>
    <cellStyle name="Normal 2 22 3 2 26" xfId="8369" xr:uid="{7CF8FF18-E455-4EC1-B9F6-45A65234C1DF}"/>
    <cellStyle name="Normal 2 22 3 2 27" xfId="8370" xr:uid="{BE1DCD32-CF27-4AAB-9DEB-4ADBFDD01564}"/>
    <cellStyle name="Normal 2 22 3 2 28" xfId="8371" xr:uid="{131EDFC7-21DF-4217-A005-A69906A5ADB7}"/>
    <cellStyle name="Normal 2 22 3 2 29" xfId="8372" xr:uid="{DC9E38F7-1511-46DB-B5DA-51AFDDC37267}"/>
    <cellStyle name="Normal 2 22 3 2 3" xfId="8373" xr:uid="{69BD79D3-5343-41CB-A1C7-5DDBDDDD5FE3}"/>
    <cellStyle name="Normal 2 22 3 2 30" xfId="8374" xr:uid="{3032DD83-6FBC-40D5-8DBD-8FE9D9D03942}"/>
    <cellStyle name="Normal 2 22 3 2 31" xfId="8375" xr:uid="{28301A7A-586C-4CA2-9B30-C7C4876DAA74}"/>
    <cellStyle name="Normal 2 22 3 2 32" xfId="8376" xr:uid="{5AE7F246-D320-40CD-AF1B-465F9F163644}"/>
    <cellStyle name="Normal 2 22 3 2 33" xfId="8377" xr:uid="{A4BBFED8-03B3-4661-B6F5-DB294C2EA8AC}"/>
    <cellStyle name="Normal 2 22 3 2 34" xfId="8378" xr:uid="{A8959F04-2F35-4FEB-A737-9FDBE8E555E4}"/>
    <cellStyle name="Normal 2 22 3 2 35" xfId="8379" xr:uid="{81174E7A-C9AC-4F35-9217-F7A62789FB0E}"/>
    <cellStyle name="Normal 2 22 3 2 36" xfId="8380" xr:uid="{7D40065F-76A1-40A2-9D63-B231CFA73853}"/>
    <cellStyle name="Normal 2 22 3 2 37" xfId="8381" xr:uid="{30BB2379-B8AA-422C-A0DE-B1AE7ED32AE6}"/>
    <cellStyle name="Normal 2 22 3 2 38" xfId="8382" xr:uid="{70592CA4-6BE4-4245-9D7E-DE7ED4B3B2C0}"/>
    <cellStyle name="Normal 2 22 3 2 4" xfId="8383" xr:uid="{C327F75D-F24B-442A-B249-D74B59B56E1D}"/>
    <cellStyle name="Normal 2 22 3 2 5" xfId="8384" xr:uid="{4C5A2AAB-48E6-4ADE-9652-F81E9AFBE508}"/>
    <cellStyle name="Normal 2 22 3 2 6" xfId="8385" xr:uid="{29AEF953-CF0B-4B9E-96CF-08A5BAAE6BE3}"/>
    <cellStyle name="Normal 2 22 3 2 7" xfId="8386" xr:uid="{53349808-D5F7-4C3F-8744-CC0E3F583FA2}"/>
    <cellStyle name="Normal 2 22 3 2 8" xfId="8387" xr:uid="{3E547EA2-D6D2-4B75-9CE6-3AA067BCF09A}"/>
    <cellStyle name="Normal 2 22 3 2 9" xfId="8388" xr:uid="{DBA52E8A-9A4D-4D55-B204-4DD0312C5109}"/>
    <cellStyle name="Normal 2 22 3 20" xfId="8389" xr:uid="{15977DF1-48AD-4763-9055-2D767E278828}"/>
    <cellStyle name="Normal 2 22 3 21" xfId="8390" xr:uid="{DB0F763B-14E4-4C21-A3E2-1E0E1BF67202}"/>
    <cellStyle name="Normal 2 22 3 22" xfId="8391" xr:uid="{1A71DBE4-1713-4513-B0A7-A66181EAD7BB}"/>
    <cellStyle name="Normal 2 22 3 23" xfId="8392" xr:uid="{BFDDD894-4944-4CF9-9F3D-301F94ADA8F6}"/>
    <cellStyle name="Normal 2 22 3 24" xfId="8393" xr:uid="{21807124-598F-4BBB-9684-3E97E41038F4}"/>
    <cellStyle name="Normal 2 22 3 25" xfId="8394" xr:uid="{BD350122-7A51-4F23-B502-C5753AC39AA2}"/>
    <cellStyle name="Normal 2 22 3 26" xfId="8395" xr:uid="{EC0E967D-2818-4205-9130-549F53F56C96}"/>
    <cellStyle name="Normal 2 22 3 27" xfId="8396" xr:uid="{09C2475E-6547-4319-96EC-16BF8B287D08}"/>
    <cellStyle name="Normal 2 22 3 28" xfId="8397" xr:uid="{77A19C5A-6759-48D6-B044-DF7CCA11BB54}"/>
    <cellStyle name="Normal 2 22 3 29" xfId="8398" xr:uid="{5B951581-8A60-4A51-B37F-A0DF8B709E56}"/>
    <cellStyle name="Normal 2 22 3 3" xfId="8399" xr:uid="{028CB1EB-5D5C-40B5-B394-153458C348A7}"/>
    <cellStyle name="Normal 2 22 3 30" xfId="8400" xr:uid="{E020F0DA-1A19-420D-8B51-D83BBD0ED222}"/>
    <cellStyle name="Normal 2 22 3 31" xfId="8401" xr:uid="{7D0CABCA-C397-439A-BB7D-2297BC827A63}"/>
    <cellStyle name="Normal 2 22 3 32" xfId="8402" xr:uid="{FBA0FB58-61F4-4B52-AA65-778CFA59062D}"/>
    <cellStyle name="Normal 2 22 3 33" xfId="8403" xr:uid="{769D755B-04BC-4814-9DC9-9E8C1282D921}"/>
    <cellStyle name="Normal 2 22 3 34" xfId="8404" xr:uid="{4087D7A7-7379-4791-81EC-920A2C38A4D3}"/>
    <cellStyle name="Normal 2 22 3 35" xfId="8405" xr:uid="{1A6D76F3-4BF5-4A51-91FF-A6AA65DE863C}"/>
    <cellStyle name="Normal 2 22 3 36" xfId="8406" xr:uid="{1DFEE179-3635-4F30-986B-2A07DEFA3780}"/>
    <cellStyle name="Normal 2 22 3 37" xfId="8407" xr:uid="{C9FF259F-0D15-4AB3-AF74-CD948B6107C9}"/>
    <cellStyle name="Normal 2 22 3 38" xfId="8408" xr:uid="{998D6DFF-4E30-4AAE-9296-F289AFAE5284}"/>
    <cellStyle name="Normal 2 22 3 4" xfId="8409" xr:uid="{8AEECB55-974E-4511-9749-5F8718C6072B}"/>
    <cellStyle name="Normal 2 22 3 5" xfId="8410" xr:uid="{73B086B9-64B9-46EC-86C7-8CB2A6508106}"/>
    <cellStyle name="Normal 2 22 3 6" xfId="8411" xr:uid="{742DA005-3FF0-4DF3-BD2A-5DDF709B0F6C}"/>
    <cellStyle name="Normal 2 22 3 7" xfId="8412" xr:uid="{0F69EA84-179A-4006-B2E3-4349CC20025D}"/>
    <cellStyle name="Normal 2 22 3 8" xfId="8413" xr:uid="{AEDC7DDB-F653-4FDF-A92E-BF37AA9C7FF1}"/>
    <cellStyle name="Normal 2 22 3 9" xfId="8414" xr:uid="{ADE3D945-4F41-48E2-B581-28D157ED8BD9}"/>
    <cellStyle name="Normal 2 22 30" xfId="8415" xr:uid="{40411DB8-4A20-420E-AB8B-7F8F33EFDFBB}"/>
    <cellStyle name="Normal 2 22 31" xfId="8416" xr:uid="{76D15D05-4892-458E-90F0-C66216DA5581}"/>
    <cellStyle name="Normal 2 22 32" xfId="8417" xr:uid="{EB9A3A96-A177-47F6-8650-03D20C929B48}"/>
    <cellStyle name="Normal 2 22 33" xfId="8418" xr:uid="{3850248E-9A92-490C-A2C0-B7E590D85DCA}"/>
    <cellStyle name="Normal 2 22 34" xfId="8419" xr:uid="{69484B6C-2588-4151-853D-9110FC2B3277}"/>
    <cellStyle name="Normal 2 22 35" xfId="8420" xr:uid="{C1ADCF24-C3B4-417F-B653-3F31EF6ECFA5}"/>
    <cellStyle name="Normal 2 22 36" xfId="8421" xr:uid="{05E7720E-260D-4D40-9EF1-32ABA8B5AE81}"/>
    <cellStyle name="Normal 2 22 37" xfId="8422" xr:uid="{854915A4-9ED0-4679-B92B-06FC0D22713C}"/>
    <cellStyle name="Normal 2 22 38" xfId="8423" xr:uid="{AD255189-FC01-477C-97C3-0727EF571921}"/>
    <cellStyle name="Normal 2 22 39" xfId="8424" xr:uid="{A9F2ED99-E5DB-4C35-A8F8-39A0E621CF9A}"/>
    <cellStyle name="Normal 2 22 4" xfId="8425" xr:uid="{8614EFE1-AEF1-46B2-8254-0ED6C1A43FCB}"/>
    <cellStyle name="Normal 2 22 40" xfId="8426" xr:uid="{D2589A67-D2D9-4149-BC0A-5C3B108A9BED}"/>
    <cellStyle name="Normal 2 22 5" xfId="8427" xr:uid="{D1B9FC9C-09B3-4059-BDF5-294EC56BF8D0}"/>
    <cellStyle name="Normal 2 22 6" xfId="8428" xr:uid="{2D28FF83-6A1D-4053-94BA-4BF86EA64D1C}"/>
    <cellStyle name="Normal 2 22 7" xfId="8429" xr:uid="{93B7D0D1-4BB5-4343-A27C-9C611C54280B}"/>
    <cellStyle name="Normal 2 22 8" xfId="8430" xr:uid="{F0626934-4891-4BE4-9356-F980459F8B4D}"/>
    <cellStyle name="Normal 2 22 9" xfId="8431" xr:uid="{7330227A-F080-4198-910A-2679DE8A5CFF}"/>
    <cellStyle name="Normal 2 23" xfId="8432" xr:uid="{0F59B14A-D218-4958-92CC-10041CDA744E}"/>
    <cellStyle name="Normal 2 23 10" xfId="8433" xr:uid="{7A06DD01-86D3-41AF-BB5F-2B2C9457A961}"/>
    <cellStyle name="Normal 2 23 11" xfId="8434" xr:uid="{D9F655BE-A6F6-4635-B0CF-EB55DADB34AC}"/>
    <cellStyle name="Normal 2 23 12" xfId="8435" xr:uid="{48B06A9C-D856-47E2-B0FD-37EC58CDCC2E}"/>
    <cellStyle name="Normal 2 23 13" xfId="8436" xr:uid="{B80C53E4-9FAB-4277-A5AF-34B531C99833}"/>
    <cellStyle name="Normal 2 23 14" xfId="8437" xr:uid="{61AB0279-9588-49AD-8EC0-E186137EEB2B}"/>
    <cellStyle name="Normal 2 23 15" xfId="8438" xr:uid="{91EE3964-F178-4878-91B8-A420864AA7A3}"/>
    <cellStyle name="Normal 2 23 16" xfId="8439" xr:uid="{A7D42DE2-D2F5-45A6-BDFE-9D8F96CF7855}"/>
    <cellStyle name="Normal 2 23 17" xfId="8440" xr:uid="{6197D2B2-53F7-4911-835A-1B853AB53EEE}"/>
    <cellStyle name="Normal 2 23 18" xfId="8441" xr:uid="{8FBAB29D-D832-491C-803E-B1D5DF5D8AB6}"/>
    <cellStyle name="Normal 2 23 19" xfId="8442" xr:uid="{CF3E599C-FC0C-4038-82E9-E28C31C4AAE8}"/>
    <cellStyle name="Normal 2 23 2" xfId="8443" xr:uid="{4CEAC305-C77E-415D-9919-DE7B0C009091}"/>
    <cellStyle name="Normal 2 23 2 10" xfId="8444" xr:uid="{C9C04AC1-75AF-4EF9-A2D5-86667B8D974D}"/>
    <cellStyle name="Normal 2 23 2 11" xfId="8445" xr:uid="{E4F7BF14-EE75-47DA-A32A-D4347E143E5E}"/>
    <cellStyle name="Normal 2 23 2 12" xfId="8446" xr:uid="{42DF5A37-5332-4A5C-B5E9-159D8C9669CB}"/>
    <cellStyle name="Normal 2 23 2 13" xfId="8447" xr:uid="{BAB981D7-CDD8-46D6-AFE8-505D9024FA36}"/>
    <cellStyle name="Normal 2 23 2 14" xfId="8448" xr:uid="{FD809A7F-7371-44D8-8821-A84520D4B234}"/>
    <cellStyle name="Normal 2 23 2 15" xfId="8449" xr:uid="{5B61B5AC-5050-4275-8208-3941AE54A667}"/>
    <cellStyle name="Normal 2 23 2 16" xfId="8450" xr:uid="{0A370F27-4C65-46BC-A2E2-1F13AE2E7E56}"/>
    <cellStyle name="Normal 2 23 2 17" xfId="8451" xr:uid="{49B0B90B-F2CE-4633-9844-1739DBA5E4BA}"/>
    <cellStyle name="Normal 2 23 2 18" xfId="8452" xr:uid="{D7B2E9B2-E2D0-43AF-9D02-C27B16C54BF1}"/>
    <cellStyle name="Normal 2 23 2 19" xfId="8453" xr:uid="{A1445BAE-21D2-42FF-AA18-3FF329DE6E8E}"/>
    <cellStyle name="Normal 2 23 2 2" xfId="8454" xr:uid="{EAF48A8C-9C99-4E85-9AC7-3B6E7D663B01}"/>
    <cellStyle name="Normal 2 23 2 2 10" xfId="8455" xr:uid="{D1A22785-2B87-4487-B8CC-2CA114408D01}"/>
    <cellStyle name="Normal 2 23 2 2 11" xfId="8456" xr:uid="{CA5550DB-3926-4A4A-9665-ECB7E71BB5BD}"/>
    <cellStyle name="Normal 2 23 2 2 12" xfId="8457" xr:uid="{6FB7620A-EEC5-4B61-888E-FE5B0F6BD916}"/>
    <cellStyle name="Normal 2 23 2 2 13" xfId="8458" xr:uid="{F1489FEA-9B23-4A6F-9623-5916ED776195}"/>
    <cellStyle name="Normal 2 23 2 2 14" xfId="8459" xr:uid="{D8CE4A58-CB9C-4849-99D6-CCD7F384374A}"/>
    <cellStyle name="Normal 2 23 2 2 15" xfId="8460" xr:uid="{475C8BA3-F965-41BF-B69E-5EF2086065ED}"/>
    <cellStyle name="Normal 2 23 2 2 16" xfId="8461" xr:uid="{0929B61E-7008-49D7-AFFB-A1291D9A3429}"/>
    <cellStyle name="Normal 2 23 2 2 17" xfId="8462" xr:uid="{9101F5AF-B38F-4325-A760-92E7DAC3AD94}"/>
    <cellStyle name="Normal 2 23 2 2 18" xfId="8463" xr:uid="{DF8439C6-E651-47BE-B39E-8350B39608D3}"/>
    <cellStyle name="Normal 2 23 2 2 19" xfId="8464" xr:uid="{DD41A481-ABD7-4F33-88FE-AFD33D00A5F7}"/>
    <cellStyle name="Normal 2 23 2 2 2" xfId="8465" xr:uid="{2A708CC7-5B7F-4AB2-9894-E170BCD6661A}"/>
    <cellStyle name="Normal 2 23 2 2 2 10" xfId="8466" xr:uid="{02224C86-A35D-4102-9F4E-212B0516052B}"/>
    <cellStyle name="Normal 2 23 2 2 2 11" xfId="8467" xr:uid="{BA73FEB5-5167-49E9-95FF-AA5A87F48207}"/>
    <cellStyle name="Normal 2 23 2 2 2 12" xfId="8468" xr:uid="{2C184116-07D4-471E-967F-88F9A3051AC3}"/>
    <cellStyle name="Normal 2 23 2 2 2 13" xfId="8469" xr:uid="{6D4BE87F-960C-4206-856A-141690E2565C}"/>
    <cellStyle name="Normal 2 23 2 2 2 14" xfId="8470" xr:uid="{7E829C9D-E71C-4668-8764-47C1D596EE80}"/>
    <cellStyle name="Normal 2 23 2 2 2 15" xfId="8471" xr:uid="{26F267CA-C190-475F-938B-27198DF5B7A1}"/>
    <cellStyle name="Normal 2 23 2 2 2 16" xfId="8472" xr:uid="{20DED875-EB51-4FD4-B717-60ADFCF29681}"/>
    <cellStyle name="Normal 2 23 2 2 2 17" xfId="8473" xr:uid="{0CAECC4B-E857-4F59-95BF-A9B1BFC83084}"/>
    <cellStyle name="Normal 2 23 2 2 2 18" xfId="8474" xr:uid="{FD7E1368-7B51-4A0F-9C7C-84793940BD3D}"/>
    <cellStyle name="Normal 2 23 2 2 2 19" xfId="8475" xr:uid="{47FC2478-6EC9-4A65-A5D1-260064277695}"/>
    <cellStyle name="Normal 2 23 2 2 2 2" xfId="8476" xr:uid="{D2CCEEA1-FDD3-4D13-9FB1-FF15CA64F8B1}"/>
    <cellStyle name="Normal 2 23 2 2 2 20" xfId="8477" xr:uid="{C98B7947-6A8E-4DA1-91E1-C1168D30567D}"/>
    <cellStyle name="Normal 2 23 2 2 2 21" xfId="8478" xr:uid="{0B65CE4E-1BEC-4B46-9295-290967C51645}"/>
    <cellStyle name="Normal 2 23 2 2 2 22" xfId="8479" xr:uid="{15C5D465-CFF3-40D7-A1F4-08DBC37FF2DA}"/>
    <cellStyle name="Normal 2 23 2 2 2 23" xfId="8480" xr:uid="{70D33770-D903-4CE2-8D8E-690D6D988870}"/>
    <cellStyle name="Normal 2 23 2 2 2 24" xfId="8481" xr:uid="{44D619F4-8132-4CCF-8AD7-98CCB449CEF8}"/>
    <cellStyle name="Normal 2 23 2 2 2 25" xfId="8482" xr:uid="{F8ADA936-6346-4285-992E-D80C0244822B}"/>
    <cellStyle name="Normal 2 23 2 2 2 26" xfId="8483" xr:uid="{DFF4AE1C-487C-40C1-ADA4-EDCE8484E632}"/>
    <cellStyle name="Normal 2 23 2 2 2 27" xfId="8484" xr:uid="{D4F6F0CB-E29B-4B0B-8EAE-0F0F4FAA8716}"/>
    <cellStyle name="Normal 2 23 2 2 2 28" xfId="8485" xr:uid="{CAC91197-B283-431A-B8EF-003D669AE8D8}"/>
    <cellStyle name="Normal 2 23 2 2 2 29" xfId="8486" xr:uid="{C767BE21-A7FC-4F6D-9C86-89EB173F1878}"/>
    <cellStyle name="Normal 2 23 2 2 2 3" xfId="8487" xr:uid="{E48269CF-B377-47F0-85CD-BFF32D688308}"/>
    <cellStyle name="Normal 2 23 2 2 2 30" xfId="8488" xr:uid="{CA092E2E-F63E-48FA-84DD-5A03D5D9EC73}"/>
    <cellStyle name="Normal 2 23 2 2 2 31" xfId="8489" xr:uid="{A2EF336D-98B1-4B14-9F22-C62F6D8A81B5}"/>
    <cellStyle name="Normal 2 23 2 2 2 32" xfId="8490" xr:uid="{0A929C4F-2CB3-4469-BB73-5A4C5450DF56}"/>
    <cellStyle name="Normal 2 23 2 2 2 33" xfId="8491" xr:uid="{3E099360-D6B5-449F-9786-2F12D2A9C963}"/>
    <cellStyle name="Normal 2 23 2 2 2 34" xfId="8492" xr:uid="{246D522E-7750-4FFE-80DD-FAEB19ABCF17}"/>
    <cellStyle name="Normal 2 23 2 2 2 35" xfId="8493" xr:uid="{B941A669-B705-42A7-9BA5-1E837A83BB2F}"/>
    <cellStyle name="Normal 2 23 2 2 2 36" xfId="8494" xr:uid="{D9587329-019E-4333-8A4C-06575BC4C7AB}"/>
    <cellStyle name="Normal 2 23 2 2 2 37" xfId="8495" xr:uid="{7F071807-AA55-4D4F-92E4-C55CEFD0205A}"/>
    <cellStyle name="Normal 2 23 2 2 2 38" xfId="8496" xr:uid="{91A6FF0F-7EF4-4A2C-A391-64E6A22B76ED}"/>
    <cellStyle name="Normal 2 23 2 2 2 4" xfId="8497" xr:uid="{1B309A65-0D7F-4276-B1A0-07D0245D4291}"/>
    <cellStyle name="Normal 2 23 2 2 2 5" xfId="8498" xr:uid="{066AA4FC-AD93-4E23-B294-D456094DEF4E}"/>
    <cellStyle name="Normal 2 23 2 2 2 6" xfId="8499" xr:uid="{0D94813F-CA23-4196-A8EC-437ECD586DB8}"/>
    <cellStyle name="Normal 2 23 2 2 2 7" xfId="8500" xr:uid="{41CB7E5F-CCB7-4826-9392-4C16DECC7E80}"/>
    <cellStyle name="Normal 2 23 2 2 2 8" xfId="8501" xr:uid="{3AFE45E1-0C10-4B01-96B6-83FE17220F4F}"/>
    <cellStyle name="Normal 2 23 2 2 2 9" xfId="8502" xr:uid="{7A925B3D-BD49-4768-A8CC-5B155CAE6172}"/>
    <cellStyle name="Normal 2 23 2 2 20" xfId="8503" xr:uid="{442E0F54-2BEE-4B95-815E-FDE8E81EDC53}"/>
    <cellStyle name="Normal 2 23 2 2 21" xfId="8504" xr:uid="{5271ED36-7754-4BF0-A1BF-5FE1B6AB5164}"/>
    <cellStyle name="Normal 2 23 2 2 22" xfId="8505" xr:uid="{30EC35CC-54A4-4E32-8C19-9DEA07DDEB58}"/>
    <cellStyle name="Normal 2 23 2 2 23" xfId="8506" xr:uid="{3AFC0979-A7C3-4278-8CB4-D751CB35C8C0}"/>
    <cellStyle name="Normal 2 23 2 2 24" xfId="8507" xr:uid="{0685C8D8-478C-49E8-901D-BAFC1F4541F4}"/>
    <cellStyle name="Normal 2 23 2 2 25" xfId="8508" xr:uid="{F8B15EF0-11FB-461B-B636-01F4309FD2EF}"/>
    <cellStyle name="Normal 2 23 2 2 26" xfId="8509" xr:uid="{28A84714-A7D8-45CC-93F9-0B36678E6C43}"/>
    <cellStyle name="Normal 2 23 2 2 27" xfId="8510" xr:uid="{51635C20-37C1-4D43-A21B-B86E4A310426}"/>
    <cellStyle name="Normal 2 23 2 2 28" xfId="8511" xr:uid="{D617D9C7-4807-4E4C-99ED-DF368BA8C045}"/>
    <cellStyle name="Normal 2 23 2 2 29" xfId="8512" xr:uid="{F762620A-7424-4ED2-A87E-6CB23B412916}"/>
    <cellStyle name="Normal 2 23 2 2 3" xfId="8513" xr:uid="{6E64A729-2887-4AAC-BADB-D030A36F72B5}"/>
    <cellStyle name="Normal 2 23 2 2 30" xfId="8514" xr:uid="{74B9F79E-69B5-449E-BD37-6949E782F281}"/>
    <cellStyle name="Normal 2 23 2 2 31" xfId="8515" xr:uid="{FA0AA581-B0AE-43E3-BF56-B698BA9EEFEC}"/>
    <cellStyle name="Normal 2 23 2 2 32" xfId="8516" xr:uid="{4EC437C9-F658-444F-886B-09B241DD5830}"/>
    <cellStyle name="Normal 2 23 2 2 33" xfId="8517" xr:uid="{47AEC75A-FE34-467D-A3A3-64123D2329E9}"/>
    <cellStyle name="Normal 2 23 2 2 34" xfId="8518" xr:uid="{6B9DC624-0C07-47F1-A497-D08BE3CEC6F1}"/>
    <cellStyle name="Normal 2 23 2 2 35" xfId="8519" xr:uid="{45FC668C-C9EE-4A3D-AB8D-28C773F365AE}"/>
    <cellStyle name="Normal 2 23 2 2 36" xfId="8520" xr:uid="{B17D8BF1-0346-453C-B347-5188A75AC132}"/>
    <cellStyle name="Normal 2 23 2 2 37" xfId="8521" xr:uid="{B2F418F5-2F2C-41AE-A729-08FED2DA7156}"/>
    <cellStyle name="Normal 2 23 2 2 38" xfId="8522" xr:uid="{66B146DF-6BE2-4B5B-AADD-7C40A7955F7D}"/>
    <cellStyle name="Normal 2 23 2 2 4" xfId="8523" xr:uid="{F3DEE7A9-ED9C-439A-8E65-CE436E0495CF}"/>
    <cellStyle name="Normal 2 23 2 2 5" xfId="8524" xr:uid="{48C2A0EE-654C-456F-93A4-7E519DED5588}"/>
    <cellStyle name="Normal 2 23 2 2 6" xfId="8525" xr:uid="{A4B7625E-CAFD-41D2-B81C-1F96BCCFB558}"/>
    <cellStyle name="Normal 2 23 2 2 7" xfId="8526" xr:uid="{26346E89-4049-40BB-A8EB-4249E82EF3B2}"/>
    <cellStyle name="Normal 2 23 2 2 8" xfId="8527" xr:uid="{18B57524-FBB5-4286-8399-7E1BE8C3B993}"/>
    <cellStyle name="Normal 2 23 2 2 9" xfId="8528" xr:uid="{FA729568-331E-4F85-B7FA-7158E7855D26}"/>
    <cellStyle name="Normal 2 23 2 20" xfId="8529" xr:uid="{323CE7EB-AC2B-422D-9628-B0FF42BAD14F}"/>
    <cellStyle name="Normal 2 23 2 21" xfId="8530" xr:uid="{85C923E0-A008-4B8C-B118-F61140382508}"/>
    <cellStyle name="Normal 2 23 2 22" xfId="8531" xr:uid="{3A00A768-0BDF-4F6A-A94A-FA8D9498EE19}"/>
    <cellStyle name="Normal 2 23 2 23" xfId="8532" xr:uid="{A5CF1236-9D1E-4936-B3D8-BB6DDB3891D3}"/>
    <cellStyle name="Normal 2 23 2 24" xfId="8533" xr:uid="{758DB7E4-E45A-4D9D-A77C-89C49782FC72}"/>
    <cellStyle name="Normal 2 23 2 25" xfId="8534" xr:uid="{E7E50334-146F-4392-BD24-6CDA9527A91E}"/>
    <cellStyle name="Normal 2 23 2 26" xfId="8535" xr:uid="{ACE92710-033A-4E5B-AD56-2F2A74482002}"/>
    <cellStyle name="Normal 2 23 2 27" xfId="8536" xr:uid="{EF436204-09A9-483F-B6D3-5324EFE12E78}"/>
    <cellStyle name="Normal 2 23 2 28" xfId="8537" xr:uid="{B1C44113-A96F-4347-B360-6EDF7AAB03CB}"/>
    <cellStyle name="Normal 2 23 2 29" xfId="8538" xr:uid="{F793E6B3-12A0-4B67-AF8D-709B245E0882}"/>
    <cellStyle name="Normal 2 23 2 3" xfId="8539" xr:uid="{97D56D52-6C3D-4793-8B6C-E07E99FAD595}"/>
    <cellStyle name="Normal 2 23 2 30" xfId="8540" xr:uid="{5D54145D-63F2-4C52-8A2B-72AB6C4EAD3F}"/>
    <cellStyle name="Normal 2 23 2 31" xfId="8541" xr:uid="{72A4D902-66BB-41B8-8ED7-DDB09A1D4232}"/>
    <cellStyle name="Normal 2 23 2 32" xfId="8542" xr:uid="{89BA276F-23CE-4375-B977-B96E904B13C3}"/>
    <cellStyle name="Normal 2 23 2 33" xfId="8543" xr:uid="{B5B6A6A0-4A32-4AB8-A739-D11E1BC0F9CF}"/>
    <cellStyle name="Normal 2 23 2 34" xfId="8544" xr:uid="{E58517C6-5478-4459-A4C1-B6D35F0ACF28}"/>
    <cellStyle name="Normal 2 23 2 35" xfId="8545" xr:uid="{5ADC4997-F80A-46D8-A63E-52225817F52F}"/>
    <cellStyle name="Normal 2 23 2 36" xfId="8546" xr:uid="{8AEE8FBA-4B51-46F6-B7C9-1D3FB074C6C7}"/>
    <cellStyle name="Normal 2 23 2 37" xfId="8547" xr:uid="{A6EA4884-4F02-43DF-9641-C117BF52AAE0}"/>
    <cellStyle name="Normal 2 23 2 38" xfId="8548" xr:uid="{39C069A3-21D2-46DE-A758-9F5604AF6DE0}"/>
    <cellStyle name="Normal 2 23 2 39" xfId="8549" xr:uid="{37D24E52-7B09-4221-9EA7-797D62B15687}"/>
    <cellStyle name="Normal 2 23 2 4" xfId="8550" xr:uid="{CF1D6FC2-C91F-49D5-91E5-DBEB7C1ACC69}"/>
    <cellStyle name="Normal 2 23 2 40" xfId="8551" xr:uid="{2E5642FC-B76A-4C62-B188-0B9917F4DA93}"/>
    <cellStyle name="Normal 2 23 2 5" xfId="8552" xr:uid="{F900D949-694F-442C-A5F4-22525340EE5D}"/>
    <cellStyle name="Normal 2 23 2 6" xfId="8553" xr:uid="{A7892E76-FC0E-4DDF-8EF8-A891EC1A6FF5}"/>
    <cellStyle name="Normal 2 23 2 7" xfId="8554" xr:uid="{433C0269-A49F-4008-B772-E833A0219B52}"/>
    <cellStyle name="Normal 2 23 2 8" xfId="8555" xr:uid="{5E303053-3C5B-41FD-973F-5B81D00166D0}"/>
    <cellStyle name="Normal 2 23 2 9" xfId="8556" xr:uid="{39C43891-11EC-4940-A826-BDE7EA1A7B49}"/>
    <cellStyle name="Normal 2 23 20" xfId="8557" xr:uid="{65C4C90F-F76F-432C-A894-87D7469E7A2C}"/>
    <cellStyle name="Normal 2 23 21" xfId="8558" xr:uid="{94EC5EB0-2884-4DCC-ACC7-6732C5C7C912}"/>
    <cellStyle name="Normal 2 23 22" xfId="8559" xr:uid="{C93474C5-F6C5-4CF1-AD0B-C858978BDD77}"/>
    <cellStyle name="Normal 2 23 23" xfId="8560" xr:uid="{87DE4D9B-D344-4CEB-BC89-2C0B5AEFCD88}"/>
    <cellStyle name="Normal 2 23 24" xfId="8561" xr:uid="{71C90CDD-D1ED-43F9-89D8-1CEEB54A9F82}"/>
    <cellStyle name="Normal 2 23 25" xfId="8562" xr:uid="{3ECBB769-2B60-4CC6-8BAB-8F586C5A007E}"/>
    <cellStyle name="Normal 2 23 26" xfId="8563" xr:uid="{DA38BB26-7E1C-47DD-81B9-8582722DD896}"/>
    <cellStyle name="Normal 2 23 27" xfId="8564" xr:uid="{CF7CFD89-D54B-4FC7-93D6-42553752BDBE}"/>
    <cellStyle name="Normal 2 23 28" xfId="8565" xr:uid="{1C0F8CF6-A3B6-4929-894A-0C8FF8EA05ED}"/>
    <cellStyle name="Normal 2 23 29" xfId="8566" xr:uid="{9C3A7A9F-3632-4AB9-9D40-DBE9C275A8C9}"/>
    <cellStyle name="Normal 2 23 3" xfId="8567" xr:uid="{064C54CE-D7E3-42E3-B3AB-7000E9111B0B}"/>
    <cellStyle name="Normal 2 23 3 10" xfId="8568" xr:uid="{98F8C1CE-69DB-4A23-93F6-759BCC412EAE}"/>
    <cellStyle name="Normal 2 23 3 11" xfId="8569" xr:uid="{54121680-7AE0-46FA-9B53-42F43979ADB9}"/>
    <cellStyle name="Normal 2 23 3 12" xfId="8570" xr:uid="{8714721A-330B-4024-A9BA-1C0E8DE3C846}"/>
    <cellStyle name="Normal 2 23 3 13" xfId="8571" xr:uid="{C9BC7717-16DA-420B-BFFF-64292CB05B8E}"/>
    <cellStyle name="Normal 2 23 3 14" xfId="8572" xr:uid="{DD732667-795A-4BDE-922F-F44E6ABA9468}"/>
    <cellStyle name="Normal 2 23 3 15" xfId="8573" xr:uid="{F41CD9D5-53A7-4B1E-816F-5E2A39D24D4F}"/>
    <cellStyle name="Normal 2 23 3 16" xfId="8574" xr:uid="{4659191F-EA4B-4DD6-A466-C91FD89E51D8}"/>
    <cellStyle name="Normal 2 23 3 17" xfId="8575" xr:uid="{807F1AA9-A220-40B9-A341-AC1EDB3CABD0}"/>
    <cellStyle name="Normal 2 23 3 18" xfId="8576" xr:uid="{3CC92877-0CBA-4D11-9F4F-0EBFC35DB17A}"/>
    <cellStyle name="Normal 2 23 3 19" xfId="8577" xr:uid="{78FDCB2A-3F9C-42E9-B51B-51A0AABB2C70}"/>
    <cellStyle name="Normal 2 23 3 2" xfId="8578" xr:uid="{055FF582-D5DA-4AE8-B35F-1DF29A3E60DB}"/>
    <cellStyle name="Normal 2 23 3 2 10" xfId="8579" xr:uid="{62EC3F65-909F-4A9A-BF77-A124E2FB9E83}"/>
    <cellStyle name="Normal 2 23 3 2 11" xfId="8580" xr:uid="{1070AB66-635E-4DDE-A9D1-70E88C891E9E}"/>
    <cellStyle name="Normal 2 23 3 2 12" xfId="8581" xr:uid="{FA854607-120C-4966-9FCB-ECDFEC4B6FAE}"/>
    <cellStyle name="Normal 2 23 3 2 13" xfId="8582" xr:uid="{45A89057-579F-4ED8-B996-B97207D802C5}"/>
    <cellStyle name="Normal 2 23 3 2 14" xfId="8583" xr:uid="{F4A7785E-86DD-45FA-B5BA-5F1DE9F991C4}"/>
    <cellStyle name="Normal 2 23 3 2 15" xfId="8584" xr:uid="{AF8D6987-797C-4FA7-BDFD-FEEF5A5AA772}"/>
    <cellStyle name="Normal 2 23 3 2 16" xfId="8585" xr:uid="{678DD857-EF9A-47C3-A7B2-02B78A9F0767}"/>
    <cellStyle name="Normal 2 23 3 2 17" xfId="8586" xr:uid="{26DA3E01-2B85-4B1D-8F62-D9C95936A0C5}"/>
    <cellStyle name="Normal 2 23 3 2 18" xfId="8587" xr:uid="{17A2E4DA-2772-4AC3-9746-8B8F155922FE}"/>
    <cellStyle name="Normal 2 23 3 2 19" xfId="8588" xr:uid="{C932C06C-BA91-4205-8F10-608D3C63D6D4}"/>
    <cellStyle name="Normal 2 23 3 2 2" xfId="8589" xr:uid="{219A9E2F-42D1-41E3-B640-B08F480D83DE}"/>
    <cellStyle name="Normal 2 23 3 2 20" xfId="8590" xr:uid="{746CBC1D-84BB-42E6-8677-E4B6AE0345EB}"/>
    <cellStyle name="Normal 2 23 3 2 21" xfId="8591" xr:uid="{01439190-A96F-4FB1-8C8C-243F06004828}"/>
    <cellStyle name="Normal 2 23 3 2 22" xfId="8592" xr:uid="{0749A914-EDB1-4622-92CA-36B1E794754F}"/>
    <cellStyle name="Normal 2 23 3 2 23" xfId="8593" xr:uid="{F8CFC29F-EA6B-4B8B-9E98-0662339472E7}"/>
    <cellStyle name="Normal 2 23 3 2 24" xfId="8594" xr:uid="{A628ABC5-EBFF-42BE-9FBD-CF3C66199B96}"/>
    <cellStyle name="Normal 2 23 3 2 25" xfId="8595" xr:uid="{CC9F3B1E-9169-4BE4-804C-14AC189ED5FF}"/>
    <cellStyle name="Normal 2 23 3 2 26" xfId="8596" xr:uid="{58E10310-7B57-4F21-908B-6D22CD4A7212}"/>
    <cellStyle name="Normal 2 23 3 2 27" xfId="8597" xr:uid="{1D49F457-4E6C-4DAD-A6E2-7CB92825CD67}"/>
    <cellStyle name="Normal 2 23 3 2 28" xfId="8598" xr:uid="{24E1577B-2BCF-4E1D-9F4B-45DF8EFD1864}"/>
    <cellStyle name="Normal 2 23 3 2 29" xfId="8599" xr:uid="{44E87BDB-8B88-4CED-8E83-5507E2722544}"/>
    <cellStyle name="Normal 2 23 3 2 3" xfId="8600" xr:uid="{951B4B68-2921-4C0F-9F7A-FB986D50D457}"/>
    <cellStyle name="Normal 2 23 3 2 30" xfId="8601" xr:uid="{1E86C788-C663-45B3-A5BF-F254E9F63749}"/>
    <cellStyle name="Normal 2 23 3 2 31" xfId="8602" xr:uid="{EB3012EB-91B4-440B-A647-B4742CD67C3A}"/>
    <cellStyle name="Normal 2 23 3 2 32" xfId="8603" xr:uid="{B8DA6683-864E-4D42-8D7B-AA0912F65911}"/>
    <cellStyle name="Normal 2 23 3 2 33" xfId="8604" xr:uid="{8F8696DE-8C85-41B4-B72B-429C7364B1F3}"/>
    <cellStyle name="Normal 2 23 3 2 34" xfId="8605" xr:uid="{9ED4A576-0800-4B5D-94D0-644B4FE33E4A}"/>
    <cellStyle name="Normal 2 23 3 2 35" xfId="8606" xr:uid="{630C92EB-70E3-45B7-B07D-F8FE444D470B}"/>
    <cellStyle name="Normal 2 23 3 2 36" xfId="8607" xr:uid="{3476A8DB-876B-494C-8F38-9E673EF7E7E7}"/>
    <cellStyle name="Normal 2 23 3 2 37" xfId="8608" xr:uid="{863F6148-8FE3-43BF-B9A9-9548F7214D01}"/>
    <cellStyle name="Normal 2 23 3 2 38" xfId="8609" xr:uid="{F04D2355-3257-4765-9891-BBE2FF7279B7}"/>
    <cellStyle name="Normal 2 23 3 2 4" xfId="8610" xr:uid="{1AAAFF3B-D81C-4F17-9A25-BAF93F570E08}"/>
    <cellStyle name="Normal 2 23 3 2 5" xfId="8611" xr:uid="{124881FF-BF77-4ACE-9F65-5DD68DD9F62B}"/>
    <cellStyle name="Normal 2 23 3 2 6" xfId="8612" xr:uid="{D4611FF0-1EE7-4BF7-83FF-7E2C96C98E30}"/>
    <cellStyle name="Normal 2 23 3 2 7" xfId="8613" xr:uid="{0DBC2E40-578E-4227-BD40-244F0EED5C2F}"/>
    <cellStyle name="Normal 2 23 3 2 8" xfId="8614" xr:uid="{A84CB919-3D57-45F6-9801-A9BFD271EEB2}"/>
    <cellStyle name="Normal 2 23 3 2 9" xfId="8615" xr:uid="{F8A78F18-8DAA-42AF-83DF-B7A3827A602C}"/>
    <cellStyle name="Normal 2 23 3 20" xfId="8616" xr:uid="{BDBD4F1A-8AE6-4F10-86E9-90A461EAFA34}"/>
    <cellStyle name="Normal 2 23 3 21" xfId="8617" xr:uid="{BE8156D9-8832-4570-B4D5-64FEB43530D6}"/>
    <cellStyle name="Normal 2 23 3 22" xfId="8618" xr:uid="{19FDDCB5-5DAD-4AD5-8A0D-14E6C4E062FE}"/>
    <cellStyle name="Normal 2 23 3 23" xfId="8619" xr:uid="{F75C2DF7-998D-4B91-A544-30BFE5F437AC}"/>
    <cellStyle name="Normal 2 23 3 24" xfId="8620" xr:uid="{8FD7B328-B1BE-4DD3-AE7D-667BCA0A9003}"/>
    <cellStyle name="Normal 2 23 3 25" xfId="8621" xr:uid="{5250314D-13D6-45DD-A022-DDDAB32A6D13}"/>
    <cellStyle name="Normal 2 23 3 26" xfId="8622" xr:uid="{DD69894D-A07F-47CA-9E82-1860F1702289}"/>
    <cellStyle name="Normal 2 23 3 27" xfId="8623" xr:uid="{49098297-DAA0-4604-9916-2FAA5348E4AE}"/>
    <cellStyle name="Normal 2 23 3 28" xfId="8624" xr:uid="{D78479F6-4319-404A-90EF-C130DE704C8A}"/>
    <cellStyle name="Normal 2 23 3 29" xfId="8625" xr:uid="{14AA0B96-187C-4821-A6D3-FC904B341193}"/>
    <cellStyle name="Normal 2 23 3 3" xfId="8626" xr:uid="{1DF5E494-0C34-4B14-91AF-A4263E2188AF}"/>
    <cellStyle name="Normal 2 23 3 30" xfId="8627" xr:uid="{7B9390D6-5B22-49EC-9E26-E38626DEDABD}"/>
    <cellStyle name="Normal 2 23 3 31" xfId="8628" xr:uid="{293225FD-8BA1-4A6A-8927-BA292D8B4A56}"/>
    <cellStyle name="Normal 2 23 3 32" xfId="8629" xr:uid="{CCA3284D-5A36-419C-ADAD-5AD7A9C32896}"/>
    <cellStyle name="Normal 2 23 3 33" xfId="8630" xr:uid="{D44EC2EC-4630-4EF8-ADB9-DB6C8513994E}"/>
    <cellStyle name="Normal 2 23 3 34" xfId="8631" xr:uid="{103041D8-859C-4F2B-B6EA-39D21DB25461}"/>
    <cellStyle name="Normal 2 23 3 35" xfId="8632" xr:uid="{82765A80-0E48-4ABC-9F1F-BD7BD9308C6F}"/>
    <cellStyle name="Normal 2 23 3 36" xfId="8633" xr:uid="{3BFC9639-FF14-4915-9FB0-B518167A7163}"/>
    <cellStyle name="Normal 2 23 3 37" xfId="8634" xr:uid="{9204C004-A841-4B66-A337-B3824C22B158}"/>
    <cellStyle name="Normal 2 23 3 38" xfId="8635" xr:uid="{55DAE22A-DB03-4029-AEA1-AD9DB1C51DC1}"/>
    <cellStyle name="Normal 2 23 3 4" xfId="8636" xr:uid="{AF25375C-69FE-47AF-A093-4A8B0CC331AC}"/>
    <cellStyle name="Normal 2 23 3 5" xfId="8637" xr:uid="{8865A15C-1B61-4E32-BB33-8536BC59E51C}"/>
    <cellStyle name="Normal 2 23 3 6" xfId="8638" xr:uid="{B6BEDBEB-B5F0-4989-8CE2-C0331C19410F}"/>
    <cellStyle name="Normal 2 23 3 7" xfId="8639" xr:uid="{16B28CC3-94E7-4399-84BB-9640D475690E}"/>
    <cellStyle name="Normal 2 23 3 8" xfId="8640" xr:uid="{4A4F2EEF-D876-4480-A0A3-9C27AED9121B}"/>
    <cellStyle name="Normal 2 23 3 9" xfId="8641" xr:uid="{CE75765E-38DB-48B8-84B6-1B0BD644F96C}"/>
    <cellStyle name="Normal 2 23 30" xfId="8642" xr:uid="{1EA04923-CB68-4595-943A-7EB67F2D74B5}"/>
    <cellStyle name="Normal 2 23 31" xfId="8643" xr:uid="{1D2522AE-211C-4DD1-9008-9808B035FBC8}"/>
    <cellStyle name="Normal 2 23 32" xfId="8644" xr:uid="{E4A15880-073A-4919-95CD-4FD7BEB5AD18}"/>
    <cellStyle name="Normal 2 23 33" xfId="8645" xr:uid="{DC3F4F04-0AD1-4DA4-AF3B-140853E53D3B}"/>
    <cellStyle name="Normal 2 23 34" xfId="8646" xr:uid="{D1DBF8AF-886F-4747-BBAA-E77A5DF23CE7}"/>
    <cellStyle name="Normal 2 23 35" xfId="8647" xr:uid="{42F42CE4-B4CF-4011-99C2-D6B67A7C8AB9}"/>
    <cellStyle name="Normal 2 23 36" xfId="8648" xr:uid="{D948A624-CFED-41BD-B861-6DC7B04495EA}"/>
    <cellStyle name="Normal 2 23 37" xfId="8649" xr:uid="{89009E12-9CDC-4324-9B14-6DA64251B653}"/>
    <cellStyle name="Normal 2 23 38" xfId="8650" xr:uid="{98A94ECF-D272-4404-8880-F231FD999423}"/>
    <cellStyle name="Normal 2 23 39" xfId="8651" xr:uid="{9F67BD98-7714-42E8-A8A0-AD6C8C7EFA56}"/>
    <cellStyle name="Normal 2 23 4" xfId="8652" xr:uid="{FE3220E9-80CA-4001-A766-23B6DB77B189}"/>
    <cellStyle name="Normal 2 23 40" xfId="8653" xr:uid="{F6A7E791-EBB0-4E36-8060-560CF2CE8BE7}"/>
    <cellStyle name="Normal 2 23 5" xfId="8654" xr:uid="{517A023B-6E83-4474-9D9C-8790BBD3C3FA}"/>
    <cellStyle name="Normal 2 23 6" xfId="8655" xr:uid="{B0DBD520-8B03-4951-9C9E-233DB2EF2D1F}"/>
    <cellStyle name="Normal 2 23 7" xfId="8656" xr:uid="{AA1435E6-322B-4B84-AB5E-1A8484BD330F}"/>
    <cellStyle name="Normal 2 23 8" xfId="8657" xr:uid="{836D583F-F3C0-4D10-8A4D-A2569BBB4889}"/>
    <cellStyle name="Normal 2 23 9" xfId="8658" xr:uid="{ADE4D70D-065B-426A-9A9B-7F48699A9A49}"/>
    <cellStyle name="Normal 2 24" xfId="8659" xr:uid="{B924FB91-ED80-4FD6-9135-DE102072E728}"/>
    <cellStyle name="Normal 2 24 10" xfId="8660" xr:uid="{1B7A31BB-F7EF-45D9-9B42-A3FC1BE98091}"/>
    <cellStyle name="Normal 2 24 11" xfId="8661" xr:uid="{50973E29-D538-4ECB-99CE-02243E4668DE}"/>
    <cellStyle name="Normal 2 24 12" xfId="8662" xr:uid="{2253284D-CA35-41B7-A135-6ACD9D9F92F4}"/>
    <cellStyle name="Normal 2 24 13" xfId="8663" xr:uid="{42DF3F8D-6A2E-46EE-853F-EEC0F9ED1FBE}"/>
    <cellStyle name="Normal 2 24 14" xfId="8664" xr:uid="{6133EA00-15AA-4AF9-9BB9-AC6EF31D1058}"/>
    <cellStyle name="Normal 2 24 15" xfId="8665" xr:uid="{A0629DA3-1CF9-4263-B9A7-C36331894BC4}"/>
    <cellStyle name="Normal 2 24 16" xfId="8666" xr:uid="{93980132-1FB6-45E6-AE50-9C62E634480B}"/>
    <cellStyle name="Normal 2 24 17" xfId="8667" xr:uid="{768D9F83-B79C-436F-8568-5F5F7831EE4E}"/>
    <cellStyle name="Normal 2 24 18" xfId="8668" xr:uid="{1628BF35-C775-4C1B-9772-C68B4F250402}"/>
    <cellStyle name="Normal 2 24 19" xfId="8669" xr:uid="{715BFA1C-6D90-409F-BF94-6D27A0B01466}"/>
    <cellStyle name="Normal 2 24 2" xfId="8670" xr:uid="{B507234F-91C4-42E3-943F-9D9366CF6BC3}"/>
    <cellStyle name="Normal 2 24 2 10" xfId="8671" xr:uid="{BCCD1E99-74DC-412E-8173-7AE3786985F5}"/>
    <cellStyle name="Normal 2 24 2 11" xfId="8672" xr:uid="{6222B7E2-1BEA-4175-BB83-93365E5EA0C3}"/>
    <cellStyle name="Normal 2 24 2 12" xfId="8673" xr:uid="{16B2498F-036D-4BB6-B695-5EA503B4DC00}"/>
    <cellStyle name="Normal 2 24 2 13" xfId="8674" xr:uid="{025445EC-24CA-42C2-980B-E9249604D435}"/>
    <cellStyle name="Normal 2 24 2 14" xfId="8675" xr:uid="{17CC44CF-DD49-4670-B2EE-3A5123962E1D}"/>
    <cellStyle name="Normal 2 24 2 15" xfId="8676" xr:uid="{7E6F3ACB-BFB1-4EAE-A7B8-FC58FC91852D}"/>
    <cellStyle name="Normal 2 24 2 16" xfId="8677" xr:uid="{9B9916A1-326B-4B6C-B79D-D82D63F96C50}"/>
    <cellStyle name="Normal 2 24 2 17" xfId="8678" xr:uid="{121E6C36-F927-4B3F-8E82-8CDD72A577A6}"/>
    <cellStyle name="Normal 2 24 2 18" xfId="8679" xr:uid="{36B5A192-35B0-41A1-A88F-D13352A809B5}"/>
    <cellStyle name="Normal 2 24 2 19" xfId="8680" xr:uid="{5AE33BEA-CE27-46E3-8FCF-9B6A26C1E862}"/>
    <cellStyle name="Normal 2 24 2 2" xfId="8681" xr:uid="{2FA1363C-82A7-4171-A9FD-04346D3CA248}"/>
    <cellStyle name="Normal 2 24 2 2 10" xfId="8682" xr:uid="{A77FB38E-80B9-4001-B32F-7F0ED5CDB283}"/>
    <cellStyle name="Normal 2 24 2 2 11" xfId="8683" xr:uid="{8D06246A-7C45-4A7A-B6D7-0F771DC6324B}"/>
    <cellStyle name="Normal 2 24 2 2 12" xfId="8684" xr:uid="{8687996B-E1D0-466D-A7E6-73CA5D94F63F}"/>
    <cellStyle name="Normal 2 24 2 2 13" xfId="8685" xr:uid="{36C96840-3D02-4929-956E-A95901ADCD84}"/>
    <cellStyle name="Normal 2 24 2 2 14" xfId="8686" xr:uid="{C954224C-BCCA-478B-BE02-BA2512254AFA}"/>
    <cellStyle name="Normal 2 24 2 2 15" xfId="8687" xr:uid="{80432288-C919-4428-B94F-2EE9F567CA7D}"/>
    <cellStyle name="Normal 2 24 2 2 16" xfId="8688" xr:uid="{B70C6492-CDE9-4894-A367-79D15D52B627}"/>
    <cellStyle name="Normal 2 24 2 2 17" xfId="8689" xr:uid="{4C402FCB-6294-4FA0-9254-D7734F265058}"/>
    <cellStyle name="Normal 2 24 2 2 18" xfId="8690" xr:uid="{94A85542-2650-4B78-BAA7-9F88824917A8}"/>
    <cellStyle name="Normal 2 24 2 2 19" xfId="8691" xr:uid="{3EA84377-F70B-4700-89AE-B070B68944A3}"/>
    <cellStyle name="Normal 2 24 2 2 2" xfId="8692" xr:uid="{AF60B8EF-0EC4-49E2-AC3B-9352D0F73B16}"/>
    <cellStyle name="Normal 2 24 2 2 2 10" xfId="8693" xr:uid="{E071C433-070C-406D-8186-4BD5B2C2327E}"/>
    <cellStyle name="Normal 2 24 2 2 2 11" xfId="8694" xr:uid="{60A29392-63FD-4D1F-A697-FD5F66AC322B}"/>
    <cellStyle name="Normal 2 24 2 2 2 12" xfId="8695" xr:uid="{29E6A1AD-35E6-4667-A379-CD3AD8DC6E71}"/>
    <cellStyle name="Normal 2 24 2 2 2 13" xfId="8696" xr:uid="{079F0D7D-C0B5-4F6A-8A76-E447EDED616B}"/>
    <cellStyle name="Normal 2 24 2 2 2 14" xfId="8697" xr:uid="{0FBBCC9A-AEBB-412F-9AB5-08F8C593DEC1}"/>
    <cellStyle name="Normal 2 24 2 2 2 15" xfId="8698" xr:uid="{9B37A18D-7002-4940-A5EC-7176A101F42C}"/>
    <cellStyle name="Normal 2 24 2 2 2 16" xfId="8699" xr:uid="{59E0FE72-EA1A-40B5-A035-487D1E701CC9}"/>
    <cellStyle name="Normal 2 24 2 2 2 17" xfId="8700" xr:uid="{6A3E7A81-F9F9-4910-935A-7A2B18C74F5B}"/>
    <cellStyle name="Normal 2 24 2 2 2 18" xfId="8701" xr:uid="{972627EF-3F93-4AA3-AE2B-454A00717E03}"/>
    <cellStyle name="Normal 2 24 2 2 2 19" xfId="8702" xr:uid="{21A247BF-621B-466A-9A2C-9B339B33430B}"/>
    <cellStyle name="Normal 2 24 2 2 2 2" xfId="8703" xr:uid="{8AD4A6B6-4130-40EF-A60D-46C9B1D059E3}"/>
    <cellStyle name="Normal 2 24 2 2 2 20" xfId="8704" xr:uid="{5BB3CCAD-3ECC-4328-8BE2-A9B1E192B175}"/>
    <cellStyle name="Normal 2 24 2 2 2 21" xfId="8705" xr:uid="{975139EF-63B1-406A-B006-217E38ECF04C}"/>
    <cellStyle name="Normal 2 24 2 2 2 22" xfId="8706" xr:uid="{3894795E-6D54-4BC4-9CA5-9E8D942EB002}"/>
    <cellStyle name="Normal 2 24 2 2 2 23" xfId="8707" xr:uid="{2E9DC8B6-A52B-42EE-A5C1-8594D3AABAB1}"/>
    <cellStyle name="Normal 2 24 2 2 2 24" xfId="8708" xr:uid="{07B736E8-8F49-4C6A-A98C-91ADAD09AF2F}"/>
    <cellStyle name="Normal 2 24 2 2 2 25" xfId="8709" xr:uid="{4B141899-862E-4F2D-844E-8EB13C5BD4E4}"/>
    <cellStyle name="Normal 2 24 2 2 2 26" xfId="8710" xr:uid="{5575832D-062F-4CB9-9DB8-13AD1A1FEEE2}"/>
    <cellStyle name="Normal 2 24 2 2 2 27" xfId="8711" xr:uid="{34896316-01FF-47A9-9631-0300A66908FB}"/>
    <cellStyle name="Normal 2 24 2 2 2 28" xfId="8712" xr:uid="{3CBBD894-DF28-4DDA-9913-F9D7862030A1}"/>
    <cellStyle name="Normal 2 24 2 2 2 29" xfId="8713" xr:uid="{AC3E53D0-E9C1-400F-97F1-E3DA319A8EC3}"/>
    <cellStyle name="Normal 2 24 2 2 2 3" xfId="8714" xr:uid="{0094410B-4FE8-4087-9EB9-DA6A47D698AE}"/>
    <cellStyle name="Normal 2 24 2 2 2 30" xfId="8715" xr:uid="{593A4E1C-D687-46F6-9F20-03649741CB91}"/>
    <cellStyle name="Normal 2 24 2 2 2 31" xfId="8716" xr:uid="{DAEE6EFC-F44D-435D-8B56-D9915745D13C}"/>
    <cellStyle name="Normal 2 24 2 2 2 32" xfId="8717" xr:uid="{A3541A59-029D-4121-AA4D-74FDAC943797}"/>
    <cellStyle name="Normal 2 24 2 2 2 33" xfId="8718" xr:uid="{81E99273-4924-4C90-9844-289B6DC9AB05}"/>
    <cellStyle name="Normal 2 24 2 2 2 34" xfId="8719" xr:uid="{792E654D-03C8-4276-9396-11BD767EC46D}"/>
    <cellStyle name="Normal 2 24 2 2 2 35" xfId="8720" xr:uid="{81EEB4E9-4216-4FD1-911B-E6AEC01CF8CC}"/>
    <cellStyle name="Normal 2 24 2 2 2 36" xfId="8721" xr:uid="{39C46AE1-1FDA-4653-A9B6-45C8B36CBDE1}"/>
    <cellStyle name="Normal 2 24 2 2 2 37" xfId="8722" xr:uid="{1DC0C61C-6C2E-480E-8493-EDAA6A39FAE9}"/>
    <cellStyle name="Normal 2 24 2 2 2 38" xfId="8723" xr:uid="{5016C293-2886-40D1-AAE9-E3EDD45F9544}"/>
    <cellStyle name="Normal 2 24 2 2 2 4" xfId="8724" xr:uid="{47B7E307-E220-4CE4-A520-342181228DD9}"/>
    <cellStyle name="Normal 2 24 2 2 2 5" xfId="8725" xr:uid="{82DE913E-8D06-46B1-AB93-A7B9D8FE7FBA}"/>
    <cellStyle name="Normal 2 24 2 2 2 6" xfId="8726" xr:uid="{0022244F-7703-48BC-AD71-3623960BFAE5}"/>
    <cellStyle name="Normal 2 24 2 2 2 7" xfId="8727" xr:uid="{E061CE99-B551-4F89-87DD-4E4F33A541F3}"/>
    <cellStyle name="Normal 2 24 2 2 2 8" xfId="8728" xr:uid="{76A805A3-A2B0-4282-8615-ACC980BF912C}"/>
    <cellStyle name="Normal 2 24 2 2 2 9" xfId="8729" xr:uid="{3A8F5A0E-8015-4D7E-B880-0B2A52757697}"/>
    <cellStyle name="Normal 2 24 2 2 20" xfId="8730" xr:uid="{924F9048-3D42-4988-963A-8328DB5D8AF7}"/>
    <cellStyle name="Normal 2 24 2 2 21" xfId="8731" xr:uid="{44CF6F93-1753-457D-A2DA-F6FEFF8B33AB}"/>
    <cellStyle name="Normal 2 24 2 2 22" xfId="8732" xr:uid="{5958238C-08E7-4258-A819-4D0B06AAEC51}"/>
    <cellStyle name="Normal 2 24 2 2 23" xfId="8733" xr:uid="{AA5AA83C-5CA2-418D-B2BA-BEC1C10042F4}"/>
    <cellStyle name="Normal 2 24 2 2 24" xfId="8734" xr:uid="{4228B513-F9CC-4656-A56A-6D8EC77774D5}"/>
    <cellStyle name="Normal 2 24 2 2 25" xfId="8735" xr:uid="{A045703B-9932-405E-BF39-26F1D6F8996B}"/>
    <cellStyle name="Normal 2 24 2 2 26" xfId="8736" xr:uid="{B655FD61-9C1B-417B-B66D-5699F81B0A67}"/>
    <cellStyle name="Normal 2 24 2 2 27" xfId="8737" xr:uid="{06B302E7-8DF1-42C0-889A-E1409C258AAB}"/>
    <cellStyle name="Normal 2 24 2 2 28" xfId="8738" xr:uid="{2FEE16AC-B4DF-4370-B029-8F5819CF7B3E}"/>
    <cellStyle name="Normal 2 24 2 2 29" xfId="8739" xr:uid="{3E3D575D-E7B0-4D85-8021-7F12D2519C2C}"/>
    <cellStyle name="Normal 2 24 2 2 3" xfId="8740" xr:uid="{147B19DD-931A-41C7-A86C-85609BFF4709}"/>
    <cellStyle name="Normal 2 24 2 2 30" xfId="8741" xr:uid="{CC69E7EE-E551-4951-A517-64945C324B3F}"/>
    <cellStyle name="Normal 2 24 2 2 31" xfId="8742" xr:uid="{29E598AF-1AEC-4BBB-9033-196CBCED47E8}"/>
    <cellStyle name="Normal 2 24 2 2 32" xfId="8743" xr:uid="{755F68A4-CC5D-4EBB-AF10-227DC252FB4F}"/>
    <cellStyle name="Normal 2 24 2 2 33" xfId="8744" xr:uid="{09DFB264-AAFD-4CE9-B9F7-884ED5AA40B6}"/>
    <cellStyle name="Normal 2 24 2 2 34" xfId="8745" xr:uid="{39020B78-F4DE-4C85-889E-5114F8E92FCF}"/>
    <cellStyle name="Normal 2 24 2 2 35" xfId="8746" xr:uid="{C475CDF5-9EFF-46FB-A3D9-362DD3F3AA34}"/>
    <cellStyle name="Normal 2 24 2 2 36" xfId="8747" xr:uid="{BC84A4E3-2D78-408D-968F-A49EDF9EC4EE}"/>
    <cellStyle name="Normal 2 24 2 2 37" xfId="8748" xr:uid="{22570C68-674D-461F-83AF-01EB0DB78C96}"/>
    <cellStyle name="Normal 2 24 2 2 38" xfId="8749" xr:uid="{B3115D0E-E399-46BC-8EB9-7F9821358604}"/>
    <cellStyle name="Normal 2 24 2 2 4" xfId="8750" xr:uid="{DC00EFC4-A65C-47E7-886A-D765E9FD924A}"/>
    <cellStyle name="Normal 2 24 2 2 5" xfId="8751" xr:uid="{C903E900-F1C2-46F5-9B37-1B9F483A6B07}"/>
    <cellStyle name="Normal 2 24 2 2 6" xfId="8752" xr:uid="{ACBC3E4C-5F2B-41BB-B71D-A3EF76B12F9C}"/>
    <cellStyle name="Normal 2 24 2 2 7" xfId="8753" xr:uid="{7F615BC6-3FE1-4B59-A044-905BAD7C9C92}"/>
    <cellStyle name="Normal 2 24 2 2 8" xfId="8754" xr:uid="{D49FFAA9-EE33-4229-AAA4-48D35C6E9BC8}"/>
    <cellStyle name="Normal 2 24 2 2 9" xfId="8755" xr:uid="{26D41F8E-D1B0-495F-86B6-20EABDF1E896}"/>
    <cellStyle name="Normal 2 24 2 20" xfId="8756" xr:uid="{6EE59166-C623-4C90-A59A-161FD0DDC42C}"/>
    <cellStyle name="Normal 2 24 2 21" xfId="8757" xr:uid="{A07D3B67-8B52-4F1C-AE0D-35AE4104D325}"/>
    <cellStyle name="Normal 2 24 2 22" xfId="8758" xr:uid="{916461EF-2230-46E0-92C4-E6A9D8110817}"/>
    <cellStyle name="Normal 2 24 2 23" xfId="8759" xr:uid="{D61966D9-CC5A-4732-8A29-B2213199E55A}"/>
    <cellStyle name="Normal 2 24 2 24" xfId="8760" xr:uid="{AFF40F32-F5FD-4781-8DE1-84FA00BCA8C8}"/>
    <cellStyle name="Normal 2 24 2 25" xfId="8761" xr:uid="{DC980FE9-F2D9-4AB0-A249-4BD66A02AA6E}"/>
    <cellStyle name="Normal 2 24 2 26" xfId="8762" xr:uid="{69986BE2-2BE3-43A8-A2C7-8394798843A4}"/>
    <cellStyle name="Normal 2 24 2 27" xfId="8763" xr:uid="{6713F108-EEA8-484B-8C92-7895B2EC1D9F}"/>
    <cellStyle name="Normal 2 24 2 28" xfId="8764" xr:uid="{B9B71E38-0292-45BA-9BFA-3730EDEE159E}"/>
    <cellStyle name="Normal 2 24 2 29" xfId="8765" xr:uid="{7EB5BC17-B063-48DB-B01C-E6957AE280CA}"/>
    <cellStyle name="Normal 2 24 2 3" xfId="8766" xr:uid="{D153B792-2308-46A3-BF9F-A5236BFAEBA0}"/>
    <cellStyle name="Normal 2 24 2 30" xfId="8767" xr:uid="{28D52DB7-5127-4700-BA23-D48D6C61C221}"/>
    <cellStyle name="Normal 2 24 2 31" xfId="8768" xr:uid="{88AF4D68-F290-4381-9804-A41572B79B52}"/>
    <cellStyle name="Normal 2 24 2 32" xfId="8769" xr:uid="{56DCABB0-A8CC-4E30-B3F4-6E97D19B0CEA}"/>
    <cellStyle name="Normal 2 24 2 33" xfId="8770" xr:uid="{CEA2174C-1110-41A4-8685-8803D7F52F4D}"/>
    <cellStyle name="Normal 2 24 2 34" xfId="8771" xr:uid="{0E02CF8A-0484-4B4B-B9A1-C62E74D61C15}"/>
    <cellStyle name="Normal 2 24 2 35" xfId="8772" xr:uid="{FB1EFC1B-50E6-47F6-A98B-49F24134F7E1}"/>
    <cellStyle name="Normal 2 24 2 36" xfId="8773" xr:uid="{91CEDCA7-D960-4EB7-AD72-48249FD767FC}"/>
    <cellStyle name="Normal 2 24 2 37" xfId="8774" xr:uid="{6E0F3DE5-0095-4231-9B21-9579149B4A0F}"/>
    <cellStyle name="Normal 2 24 2 38" xfId="8775" xr:uid="{F64EEAC3-4F87-4F89-B3D1-95A2DB1A70C4}"/>
    <cellStyle name="Normal 2 24 2 39" xfId="8776" xr:uid="{FF1D323E-D356-43F3-9118-739BCDA23EFB}"/>
    <cellStyle name="Normal 2 24 2 4" xfId="8777" xr:uid="{1686D4E2-691C-4181-AE01-E4D0865022B3}"/>
    <cellStyle name="Normal 2 24 2 40" xfId="8778" xr:uid="{5867A10A-A88D-442D-AF85-D1DF82321AFC}"/>
    <cellStyle name="Normal 2 24 2 5" xfId="8779" xr:uid="{8772CF58-3904-45CE-A785-AA6762C64256}"/>
    <cellStyle name="Normal 2 24 2 6" xfId="8780" xr:uid="{E1D21D59-2A11-4641-BB89-7EA5F242850A}"/>
    <cellStyle name="Normal 2 24 2 7" xfId="8781" xr:uid="{29AC665A-F622-4BA8-9347-E2B665165587}"/>
    <cellStyle name="Normal 2 24 2 8" xfId="8782" xr:uid="{29B76CE8-3D72-4B9E-9762-D5E4205C1D25}"/>
    <cellStyle name="Normal 2 24 2 9" xfId="8783" xr:uid="{09735625-9F84-48DC-92E6-64F565C5D6D0}"/>
    <cellStyle name="Normal 2 24 20" xfId="8784" xr:uid="{C93011BB-3F80-4481-B132-DADB8E1B53C0}"/>
    <cellStyle name="Normal 2 24 21" xfId="8785" xr:uid="{EF4877C2-7DD6-480B-9491-C7557E9FAF06}"/>
    <cellStyle name="Normal 2 24 22" xfId="8786" xr:uid="{6122FB2C-7B31-4B75-B92C-FC6AC01B8B8F}"/>
    <cellStyle name="Normal 2 24 23" xfId="8787" xr:uid="{8BDA0AC6-AF47-4F1A-A77E-CE130C4355B3}"/>
    <cellStyle name="Normal 2 24 24" xfId="8788" xr:uid="{F6C075B3-7D1F-4954-99DB-4B0968D7BF77}"/>
    <cellStyle name="Normal 2 24 25" xfId="8789" xr:uid="{408ABF49-1C03-4ED2-9D81-27F4D3C10538}"/>
    <cellStyle name="Normal 2 24 26" xfId="8790" xr:uid="{6A5278EF-D2F4-4519-96C3-8D99DB763CEF}"/>
    <cellStyle name="Normal 2 24 27" xfId="8791" xr:uid="{746A67CC-DEB5-4F0B-98C7-A4E00B78F69A}"/>
    <cellStyle name="Normal 2 24 28" xfId="8792" xr:uid="{DE1ED778-BD1D-4806-8FEF-DFF43BDD6075}"/>
    <cellStyle name="Normal 2 24 29" xfId="8793" xr:uid="{1DACB970-36D5-4D3D-8017-C159C04AF731}"/>
    <cellStyle name="Normal 2 24 3" xfId="8794" xr:uid="{9DBBA8F0-581C-4035-941F-CBA5334C2F06}"/>
    <cellStyle name="Normal 2 24 3 10" xfId="8795" xr:uid="{ADE1397F-E336-4397-9766-016A0667F5E1}"/>
    <cellStyle name="Normal 2 24 3 11" xfId="8796" xr:uid="{25A5BEC0-1E01-4239-A582-E81E498DC6E0}"/>
    <cellStyle name="Normal 2 24 3 12" xfId="8797" xr:uid="{4BED4CE1-11EB-4068-A11B-B46C88BC36E1}"/>
    <cellStyle name="Normal 2 24 3 13" xfId="8798" xr:uid="{DCAF7155-12F3-48A6-A3CA-98D60C6E1376}"/>
    <cellStyle name="Normal 2 24 3 14" xfId="8799" xr:uid="{0746794A-D819-43D9-A429-C81D8B675D52}"/>
    <cellStyle name="Normal 2 24 3 15" xfId="8800" xr:uid="{8569DE20-302C-4CA4-9B88-5A70F5A1475F}"/>
    <cellStyle name="Normal 2 24 3 16" xfId="8801" xr:uid="{534C328A-B408-495F-B4EC-6596C7A43487}"/>
    <cellStyle name="Normal 2 24 3 17" xfId="8802" xr:uid="{BD5CE5FA-0566-4A99-B68E-A9C49160AB41}"/>
    <cellStyle name="Normal 2 24 3 18" xfId="8803" xr:uid="{F498BC00-4B80-4438-A432-3EF8105B44BB}"/>
    <cellStyle name="Normal 2 24 3 19" xfId="8804" xr:uid="{C041569D-5CE1-40FB-A4D0-BACC8805A25F}"/>
    <cellStyle name="Normal 2 24 3 2" xfId="8805" xr:uid="{9210D831-20BF-469F-B8A0-58DCE2FE4280}"/>
    <cellStyle name="Normal 2 24 3 2 10" xfId="8806" xr:uid="{981CF334-372D-45F6-9285-CBF104F75D0C}"/>
    <cellStyle name="Normal 2 24 3 2 11" xfId="8807" xr:uid="{F5BC9EAE-B864-469E-9935-BC7E801D305E}"/>
    <cellStyle name="Normal 2 24 3 2 12" xfId="8808" xr:uid="{C9632793-8717-4235-A9D7-9A3128084DFF}"/>
    <cellStyle name="Normal 2 24 3 2 13" xfId="8809" xr:uid="{0524FED8-B74B-4084-9432-BDA6B0AD396F}"/>
    <cellStyle name="Normal 2 24 3 2 14" xfId="8810" xr:uid="{583F6003-11C7-45AE-B2E0-C902CFBDA0B1}"/>
    <cellStyle name="Normal 2 24 3 2 15" xfId="8811" xr:uid="{C499F98E-B0B0-4ED0-9EA9-C76B2C4CE76A}"/>
    <cellStyle name="Normal 2 24 3 2 16" xfId="8812" xr:uid="{F488829E-EBF3-49F7-9A11-597640B3A688}"/>
    <cellStyle name="Normal 2 24 3 2 17" xfId="8813" xr:uid="{ECB791E4-DAB4-4AE2-B30F-6F6F4DC2A53D}"/>
    <cellStyle name="Normal 2 24 3 2 18" xfId="8814" xr:uid="{F7DDDD50-9A25-446A-82A2-88DAE3A93EE9}"/>
    <cellStyle name="Normal 2 24 3 2 19" xfId="8815" xr:uid="{0373BA63-C77B-4F4E-9867-A84A9DE89F06}"/>
    <cellStyle name="Normal 2 24 3 2 2" xfId="8816" xr:uid="{E0C50784-E484-4752-A16A-6A0C84AAA19A}"/>
    <cellStyle name="Normal 2 24 3 2 20" xfId="8817" xr:uid="{0975B671-4EA7-4CA7-A6FC-0AC8938EB207}"/>
    <cellStyle name="Normal 2 24 3 2 21" xfId="8818" xr:uid="{534D82D4-FCC2-490E-976C-AD0D0F07BC1D}"/>
    <cellStyle name="Normal 2 24 3 2 22" xfId="8819" xr:uid="{C64101B6-B330-438C-8FD7-CF64E838BD12}"/>
    <cellStyle name="Normal 2 24 3 2 23" xfId="8820" xr:uid="{5FBBC30A-FFB1-4843-975D-13E1909C5747}"/>
    <cellStyle name="Normal 2 24 3 2 24" xfId="8821" xr:uid="{3493E58E-2404-4752-A9FF-21F9CFE28298}"/>
    <cellStyle name="Normal 2 24 3 2 25" xfId="8822" xr:uid="{D44147D1-3102-4408-8909-5D83013D2A14}"/>
    <cellStyle name="Normal 2 24 3 2 26" xfId="8823" xr:uid="{E06231A1-8463-4646-8292-895F6FCA71B4}"/>
    <cellStyle name="Normal 2 24 3 2 27" xfId="8824" xr:uid="{DE001D44-0CE1-478F-A66C-11A69FDC3E34}"/>
    <cellStyle name="Normal 2 24 3 2 28" xfId="8825" xr:uid="{FFA5EBE1-E708-40F4-80EA-8A5A531DD3D8}"/>
    <cellStyle name="Normal 2 24 3 2 29" xfId="8826" xr:uid="{3404E48C-DC4A-40F1-85F8-E87096CF54C9}"/>
    <cellStyle name="Normal 2 24 3 2 3" xfId="8827" xr:uid="{25A64FAE-173F-4C5F-B200-71DAB15246EB}"/>
    <cellStyle name="Normal 2 24 3 2 30" xfId="8828" xr:uid="{9035876A-FECB-4D6B-AD4D-FB95CDCC912D}"/>
    <cellStyle name="Normal 2 24 3 2 31" xfId="8829" xr:uid="{A4EB74F9-0863-4BE3-A915-7F9893D1CA86}"/>
    <cellStyle name="Normal 2 24 3 2 32" xfId="8830" xr:uid="{FB4F229C-12AB-4CAA-AB71-2F2A6572C829}"/>
    <cellStyle name="Normal 2 24 3 2 33" xfId="8831" xr:uid="{7C46568A-D2F3-42ED-B80C-C12C8D62062F}"/>
    <cellStyle name="Normal 2 24 3 2 34" xfId="8832" xr:uid="{D1DBCCF2-3F73-40DB-B51F-0696BD1B1EBB}"/>
    <cellStyle name="Normal 2 24 3 2 35" xfId="8833" xr:uid="{D41DB7BD-6E32-414D-932E-91C2F9E382BD}"/>
    <cellStyle name="Normal 2 24 3 2 36" xfId="8834" xr:uid="{1E7DD632-21A3-4495-A8F6-0AF6824C3332}"/>
    <cellStyle name="Normal 2 24 3 2 37" xfId="8835" xr:uid="{115FCF4F-A387-4C00-BAA1-D84966F67F76}"/>
    <cellStyle name="Normal 2 24 3 2 38" xfId="8836" xr:uid="{66D24040-608B-4A35-84A6-C0A32914A4A7}"/>
    <cellStyle name="Normal 2 24 3 2 4" xfId="8837" xr:uid="{702F917E-EA4C-4D78-B96A-8D2817E806BC}"/>
    <cellStyle name="Normal 2 24 3 2 5" xfId="8838" xr:uid="{3F6DDE9D-6AA3-4B64-81A2-97BFC09AFCA5}"/>
    <cellStyle name="Normal 2 24 3 2 6" xfId="8839" xr:uid="{96FAE13D-A4AF-4E3B-B29A-7F872D6F8E05}"/>
    <cellStyle name="Normal 2 24 3 2 7" xfId="8840" xr:uid="{DA55C456-2A24-4869-98DB-F6291D0B607E}"/>
    <cellStyle name="Normal 2 24 3 2 8" xfId="8841" xr:uid="{BD9F889C-9CFA-4AD2-8725-2792095F2AFB}"/>
    <cellStyle name="Normal 2 24 3 2 9" xfId="8842" xr:uid="{BD2F9B00-9970-471F-BB26-2DEFBAEA6610}"/>
    <cellStyle name="Normal 2 24 3 20" xfId="8843" xr:uid="{D4569F29-AB4E-437B-80B7-595CBC3DC156}"/>
    <cellStyle name="Normal 2 24 3 21" xfId="8844" xr:uid="{58D666C2-C865-492D-B354-50490E56D188}"/>
    <cellStyle name="Normal 2 24 3 22" xfId="8845" xr:uid="{FC79BC7A-94D1-4567-9202-5D4418B5D7BC}"/>
    <cellStyle name="Normal 2 24 3 23" xfId="8846" xr:uid="{477005D6-4C96-40BF-A0B5-CF23E4BA045C}"/>
    <cellStyle name="Normal 2 24 3 24" xfId="8847" xr:uid="{48359C6F-A5D7-47A6-B39C-B3133EDED89A}"/>
    <cellStyle name="Normal 2 24 3 25" xfId="8848" xr:uid="{E13895BB-CA18-4094-AC5F-9EDCEB46D4E4}"/>
    <cellStyle name="Normal 2 24 3 26" xfId="8849" xr:uid="{5EE47CFE-FA0F-4D0D-9D21-4CE730059940}"/>
    <cellStyle name="Normal 2 24 3 27" xfId="8850" xr:uid="{ABF46B6A-95E4-4035-9841-D1942F1AB796}"/>
    <cellStyle name="Normal 2 24 3 28" xfId="8851" xr:uid="{2FBAABCE-61F3-40E8-AD4F-227E02FFC941}"/>
    <cellStyle name="Normal 2 24 3 29" xfId="8852" xr:uid="{6F739DC9-6F58-43D2-9BC1-8F302E713855}"/>
    <cellStyle name="Normal 2 24 3 3" xfId="8853" xr:uid="{A7541350-B39E-49A4-BC3A-4B8FDA85EBD6}"/>
    <cellStyle name="Normal 2 24 3 30" xfId="8854" xr:uid="{0671FCD2-282D-413B-85CD-FDF538815378}"/>
    <cellStyle name="Normal 2 24 3 31" xfId="8855" xr:uid="{765D80EA-3367-483E-834D-C057454900A8}"/>
    <cellStyle name="Normal 2 24 3 32" xfId="8856" xr:uid="{6D480680-8E47-40A5-A378-9D9B27F26282}"/>
    <cellStyle name="Normal 2 24 3 33" xfId="8857" xr:uid="{F493D57F-FD06-403D-A656-FBBD63C9B7FC}"/>
    <cellStyle name="Normal 2 24 3 34" xfId="8858" xr:uid="{853AF1C4-D282-4D00-9AAB-93F389E00B9F}"/>
    <cellStyle name="Normal 2 24 3 35" xfId="8859" xr:uid="{F3093184-29B5-4FF9-90A2-0410D140978A}"/>
    <cellStyle name="Normal 2 24 3 36" xfId="8860" xr:uid="{103974DF-F0E2-4B2E-B190-14947CACE8BA}"/>
    <cellStyle name="Normal 2 24 3 37" xfId="8861" xr:uid="{D80C73CC-E587-4615-A5B1-1DDB39E0B05C}"/>
    <cellStyle name="Normal 2 24 3 38" xfId="8862" xr:uid="{06CA8C8A-DB6A-4692-AB8A-08E716CD6491}"/>
    <cellStyle name="Normal 2 24 3 4" xfId="8863" xr:uid="{B0B6BEAE-CAE4-45F4-A95F-5AB9C29F928C}"/>
    <cellStyle name="Normal 2 24 3 5" xfId="8864" xr:uid="{D0870A49-3FC8-48DB-8BD3-F1E64F91F8B4}"/>
    <cellStyle name="Normal 2 24 3 6" xfId="8865" xr:uid="{315E3681-1DC5-4C5F-AB26-10117CF04254}"/>
    <cellStyle name="Normal 2 24 3 7" xfId="8866" xr:uid="{7D67F5D1-8AD6-403F-9029-7382E714E9F5}"/>
    <cellStyle name="Normal 2 24 3 8" xfId="8867" xr:uid="{18DFF934-30AE-47BD-A782-8013E6720230}"/>
    <cellStyle name="Normal 2 24 3 9" xfId="8868" xr:uid="{66EFD392-2435-4996-974E-3FF2597FC037}"/>
    <cellStyle name="Normal 2 24 30" xfId="8869" xr:uid="{D536B6FA-F2FE-44D1-AAFC-ED639160DB37}"/>
    <cellStyle name="Normal 2 24 31" xfId="8870" xr:uid="{B07EEDC6-4819-4EB1-84FF-68E55091488B}"/>
    <cellStyle name="Normal 2 24 32" xfId="8871" xr:uid="{4BCC6B5A-F1C6-4B64-A3D0-07794E2DAE86}"/>
    <cellStyle name="Normal 2 24 33" xfId="8872" xr:uid="{0E1F67DA-104D-4B4E-8449-B0C4690BD3F4}"/>
    <cellStyle name="Normal 2 24 34" xfId="8873" xr:uid="{B29944F2-22B8-4CF4-9497-A690C48378A7}"/>
    <cellStyle name="Normal 2 24 35" xfId="8874" xr:uid="{568FD450-D88E-481B-A700-C4C0B3DC751F}"/>
    <cellStyle name="Normal 2 24 36" xfId="8875" xr:uid="{43B490A3-F8BC-4404-A722-6E96D71C5731}"/>
    <cellStyle name="Normal 2 24 37" xfId="8876" xr:uid="{EA5BE426-17E5-4CCA-99CE-949A853A1280}"/>
    <cellStyle name="Normal 2 24 38" xfId="8877" xr:uid="{297A40F4-C4EF-49F3-A75F-D612BC0706C6}"/>
    <cellStyle name="Normal 2 24 39" xfId="8878" xr:uid="{A8EA4B89-96AC-4C05-BA4E-AC493E4E81CD}"/>
    <cellStyle name="Normal 2 24 4" xfId="8879" xr:uid="{5FD75349-D13E-4E65-9924-8CA85E92EC10}"/>
    <cellStyle name="Normal 2 24 40" xfId="8880" xr:uid="{55603746-388C-4999-A1D6-7ACAB936167D}"/>
    <cellStyle name="Normal 2 24 5" xfId="8881" xr:uid="{8050A7CE-6C00-443D-87E2-2713E8F51B53}"/>
    <cellStyle name="Normal 2 24 6" xfId="8882" xr:uid="{A3AF99E3-65DE-4E8F-8EBE-9FF5D6339C5E}"/>
    <cellStyle name="Normal 2 24 7" xfId="8883" xr:uid="{B0D2824C-9836-4A6E-AC3B-E9AAB902F476}"/>
    <cellStyle name="Normal 2 24 8" xfId="8884" xr:uid="{231ABA0D-0738-4012-869D-8B0272DCBDAF}"/>
    <cellStyle name="Normal 2 24 9" xfId="8885" xr:uid="{D54EE6E9-64A8-4D4B-8D2A-D56363FAB156}"/>
    <cellStyle name="Normal 2 25" xfId="8886" xr:uid="{FC047D8B-D941-4795-9F2F-F05522A1420A}"/>
    <cellStyle name="Normal 2 26" xfId="8887" xr:uid="{9890E6E9-AE76-4DDB-AE11-C9EEE4EEF7EE}"/>
    <cellStyle name="Normal 2 27" xfId="8888" xr:uid="{09250360-9AE4-4F1E-AB12-2EF7A98B5A68}"/>
    <cellStyle name="Normal 2 28" xfId="8889" xr:uid="{662716DA-D9A7-46BF-BACF-DFD66CDD2C72}"/>
    <cellStyle name="Normal 2 29" xfId="8890" xr:uid="{68B18678-375E-4712-9B5B-C5846A6559E4}"/>
    <cellStyle name="Normal 2 3" xfId="8891" xr:uid="{703BE9C4-CC5C-459F-9E36-98DF5F6AFE77}"/>
    <cellStyle name="Normal 2 3 10" xfId="8892" xr:uid="{F23B1824-47F5-4CF2-A4BA-18EA103329A9}"/>
    <cellStyle name="Normal 2 3 10 2" xfId="8893" xr:uid="{36923249-4DE7-4BFE-9AE3-010DC3F7C205}"/>
    <cellStyle name="Normal 2 3 10 3" xfId="8894" xr:uid="{8EFE35B9-CEB3-4E28-97EE-214E4910F02B}"/>
    <cellStyle name="Normal 2 3 10 4" xfId="8895" xr:uid="{62BA359D-A877-400E-B548-8104BADADEB8}"/>
    <cellStyle name="Normal 2 3 10 5" xfId="8896" xr:uid="{DB174C09-B705-4108-A999-2DDB98CD9EB5}"/>
    <cellStyle name="Normal 2 3 10 6" xfId="8897" xr:uid="{7FEB0BFB-42C6-447D-B224-C4240AE87C18}"/>
    <cellStyle name="Normal 2 3 100" xfId="8898" xr:uid="{8C0D1D0B-9202-43B2-B299-A67673262104}"/>
    <cellStyle name="Normal 2 3 101" xfId="8899" xr:uid="{D44665DD-E362-4BEC-BD69-33A50322158F}"/>
    <cellStyle name="Normal 2 3 102" xfId="8900" xr:uid="{0883BE79-A32F-4EA4-9805-68599988A96F}"/>
    <cellStyle name="Normal 2 3 103" xfId="8901" xr:uid="{F200EAA6-7339-46C0-AF2D-7FE88FBE8B70}"/>
    <cellStyle name="Normal 2 3 104" xfId="8902" xr:uid="{19283841-E845-4EC8-87F9-1AD70C9380DC}"/>
    <cellStyle name="Normal 2 3 105" xfId="8903" xr:uid="{31273D4D-B181-40D4-94B8-19032AE5BC05}"/>
    <cellStyle name="Normal 2 3 106" xfId="8904" xr:uid="{5A54E827-CF24-443C-859B-07BAD37453AE}"/>
    <cellStyle name="Normal 2 3 107" xfId="8905" xr:uid="{E15CE1FE-7732-4A46-AC4E-2CFEE039D48A}"/>
    <cellStyle name="Normal 2 3 108" xfId="8906" xr:uid="{8BD3C962-1C52-4E51-B4F3-106E637F264F}"/>
    <cellStyle name="Normal 2 3 109" xfId="8907" xr:uid="{CD640B9B-34EC-4ADE-95E3-787564CB6D62}"/>
    <cellStyle name="Normal 2 3 11" xfId="8908" xr:uid="{58970192-7EF9-49CF-92E6-D80CECEC3F07}"/>
    <cellStyle name="Normal 2 3 11 2" xfId="8909" xr:uid="{21FAE7D4-07C9-42B2-AE6D-3836F8E81898}"/>
    <cellStyle name="Normal 2 3 11 3" xfId="8910" xr:uid="{5CA6101D-8A18-4FE2-B110-040D48CD1A7F}"/>
    <cellStyle name="Normal 2 3 11 4" xfId="8911" xr:uid="{C3BA7049-1752-4AA9-8529-886B0F3361FF}"/>
    <cellStyle name="Normal 2 3 11 5" xfId="8912" xr:uid="{57C00FA4-EC01-4781-A33B-06C9657B3279}"/>
    <cellStyle name="Normal 2 3 11 6" xfId="8913" xr:uid="{87C4919E-2ECC-4718-A652-F7B745BF3904}"/>
    <cellStyle name="Normal 2 3 110" xfId="8914" xr:uid="{BD79CF76-6654-4730-A992-32728761BB90}"/>
    <cellStyle name="Normal 2 3 111" xfId="8915" xr:uid="{DA954E3E-A504-4227-85CB-648E5D64BA94}"/>
    <cellStyle name="Normal 2 3 112" xfId="8916" xr:uid="{51DB397E-96CD-456F-A7C5-869346F9B915}"/>
    <cellStyle name="Normal 2 3 113" xfId="8917" xr:uid="{B4463474-BB61-4D74-9CBC-61714CB0F64B}"/>
    <cellStyle name="Normal 2 3 114" xfId="8918" xr:uid="{C6B3FE21-4AB4-492C-99EF-A24E9318EAAC}"/>
    <cellStyle name="Normal 2 3 115" xfId="8919" xr:uid="{282CB472-5F7A-4DCD-8684-7B41D9D8B7B4}"/>
    <cellStyle name="Normal 2 3 116" xfId="8920" xr:uid="{4F711EB1-9CF2-4579-8390-72F92A0C7372}"/>
    <cellStyle name="Normal 2 3 117" xfId="8921" xr:uid="{0A0F8051-8CAA-4FDF-A9A6-7E54542C6198}"/>
    <cellStyle name="Normal 2 3 118" xfId="8922" xr:uid="{76EDBE2A-DB8A-4580-9C69-ACDADEDA6032}"/>
    <cellStyle name="Normal 2 3 119" xfId="8923" xr:uid="{D2945CF8-D206-44BD-97FD-88AD47584CEA}"/>
    <cellStyle name="Normal 2 3 12" xfId="8924" xr:uid="{FE6BB625-FF6A-4CAD-8217-CD37904175E3}"/>
    <cellStyle name="Normal 2 3 12 2" xfId="8925" xr:uid="{2FC8A39C-64D9-472E-B391-6AD3DA50B41A}"/>
    <cellStyle name="Normal 2 3 12 3" xfId="8926" xr:uid="{B4E89DC3-49C3-4FF4-9E12-B58D636286DF}"/>
    <cellStyle name="Normal 2 3 12 4" xfId="8927" xr:uid="{1163F3A2-C5CD-42A8-823E-702F8FE13119}"/>
    <cellStyle name="Normal 2 3 12 5" xfId="8928" xr:uid="{FEA7B206-F2FB-436C-86A6-39EB48825654}"/>
    <cellStyle name="Normal 2 3 12 6" xfId="8929" xr:uid="{EE07D5DD-F431-4663-88C7-B030FB994176}"/>
    <cellStyle name="Normal 2 3 120" xfId="8930" xr:uid="{5FE10BF3-E691-4C22-8924-438ABB08D6D8}"/>
    <cellStyle name="Normal 2 3 121" xfId="8931" xr:uid="{EF91A0E9-8CF6-4238-8109-0321E3FBB50C}"/>
    <cellStyle name="Normal 2 3 122" xfId="8932" xr:uid="{6802C9A6-C5EC-4A44-A99D-555D801C38F9}"/>
    <cellStyle name="Normal 2 3 123" xfId="8933" xr:uid="{BB88E2CE-D435-495F-96C5-3B6AB1F062E3}"/>
    <cellStyle name="Normal 2 3 124" xfId="8934" xr:uid="{2ED17A6F-56EE-45E0-8E7C-CF3BDF0A7F86}"/>
    <cellStyle name="Normal 2 3 125" xfId="8935" xr:uid="{073DBFF7-7DA1-4F59-B397-DDA1D8334804}"/>
    <cellStyle name="Normal 2 3 126" xfId="8936" xr:uid="{936F00CD-F825-4DB1-9B7E-FF24ADC4C86F}"/>
    <cellStyle name="Normal 2 3 13" xfId="8937" xr:uid="{054320EA-D5BE-4861-9CBF-DF4742B25BF6}"/>
    <cellStyle name="Normal 2 3 13 2" xfId="8938" xr:uid="{3DC31B63-44B0-4489-81EB-B8738A25B213}"/>
    <cellStyle name="Normal 2 3 13 3" xfId="8939" xr:uid="{CD3BACC9-275E-4444-BB44-F3AD977D6F85}"/>
    <cellStyle name="Normal 2 3 13 4" xfId="8940" xr:uid="{357FB89C-C355-4E0B-B063-D331A757EC75}"/>
    <cellStyle name="Normal 2 3 13 5" xfId="8941" xr:uid="{24D15820-3D76-4D9D-A5D7-61DF90C6A4DA}"/>
    <cellStyle name="Normal 2 3 13 6" xfId="8942" xr:uid="{760815EE-98FF-4238-89F1-3639CC53C2AD}"/>
    <cellStyle name="Normal 2 3 14" xfId="8943" xr:uid="{026D9E18-DC44-490D-A18D-F0A0DECDE595}"/>
    <cellStyle name="Normal 2 3 14 2" xfId="8944" xr:uid="{7D40EAD4-8E15-4489-97E9-A7822DA3C7B4}"/>
    <cellStyle name="Normal 2 3 14 3" xfId="8945" xr:uid="{299BD874-6C90-4FFA-9E9D-C818A12DB841}"/>
    <cellStyle name="Normal 2 3 14 4" xfId="8946" xr:uid="{620E1AE9-E05D-4FBF-A46C-A2B57DC20D8E}"/>
    <cellStyle name="Normal 2 3 14 5" xfId="8947" xr:uid="{8C13B1A6-278A-4DF7-985D-8EB1353719F9}"/>
    <cellStyle name="Normal 2 3 14 6" xfId="8948" xr:uid="{6540F839-7301-4D6E-AC36-36B4AF9D5FC7}"/>
    <cellStyle name="Normal 2 3 15" xfId="8949" xr:uid="{60F0380D-2D78-4066-A9B5-EE7EAFC2BE02}"/>
    <cellStyle name="Normal 2 3 15 2" xfId="8950" xr:uid="{238BB6AD-EFE4-4099-88E5-CBD3F5144489}"/>
    <cellStyle name="Normal 2 3 15 3" xfId="8951" xr:uid="{BFCFCA80-9F96-4E3D-A739-FF28CD9AC130}"/>
    <cellStyle name="Normal 2 3 15 4" xfId="8952" xr:uid="{28372FA6-5ECF-4878-B820-BFD85588179B}"/>
    <cellStyle name="Normal 2 3 15 5" xfId="8953" xr:uid="{6D251168-1B3D-4989-9AD8-1254B5D7EBE2}"/>
    <cellStyle name="Normal 2 3 15 6" xfId="8954" xr:uid="{3AFB3AD8-672D-4509-A149-EC0C611A3A96}"/>
    <cellStyle name="Normal 2 3 16" xfId="8955" xr:uid="{1A96F816-954D-4BE6-83C5-910F5B44C5C4}"/>
    <cellStyle name="Normal 2 3 16 2" xfId="8956" xr:uid="{49903173-44FB-4443-A40F-5ECF29FAED08}"/>
    <cellStyle name="Normal 2 3 16 3" xfId="8957" xr:uid="{7779794B-734D-44F9-9F61-36E5A72E5EDE}"/>
    <cellStyle name="Normal 2 3 16 4" xfId="8958" xr:uid="{E6B5CD7A-A193-42F0-B1B6-9C93EC902285}"/>
    <cellStyle name="Normal 2 3 16 5" xfId="8959" xr:uid="{5CE85461-DF76-4194-9C08-5E5EB316FCAB}"/>
    <cellStyle name="Normal 2 3 16 6" xfId="8960" xr:uid="{19C2FA0E-1CBF-472A-A8E4-19416A9DB8AA}"/>
    <cellStyle name="Normal 2 3 17" xfId="8961" xr:uid="{697C075A-030C-4959-A281-8C0455B374B1}"/>
    <cellStyle name="Normal 2 3 17 2" xfId="8962" xr:uid="{25CCC34D-1E82-4F15-836D-E6502ECE33E4}"/>
    <cellStyle name="Normal 2 3 17 3" xfId="8963" xr:uid="{9FD475F7-62D2-469F-9FBE-F680E3CC6221}"/>
    <cellStyle name="Normal 2 3 17 4" xfId="8964" xr:uid="{8D2719A6-0227-4B64-A332-E6D9BE69C5FC}"/>
    <cellStyle name="Normal 2 3 17 5" xfId="8965" xr:uid="{98177EF2-0B10-4C9E-BF09-A581F149D759}"/>
    <cellStyle name="Normal 2 3 17 6" xfId="8966" xr:uid="{0C7CACC8-BC4B-4B90-903D-8A76068BB911}"/>
    <cellStyle name="Normal 2 3 18" xfId="8967" xr:uid="{E5C11431-271C-45C4-B2C9-819C145A3AEF}"/>
    <cellStyle name="Normal 2 3 18 2" xfId="8968" xr:uid="{9FDA0508-5147-4C46-B9A8-11C937367F4B}"/>
    <cellStyle name="Normal 2 3 18 3" xfId="8969" xr:uid="{CF0F6BF9-A840-4599-9AE9-B5DC2ECEDBD6}"/>
    <cellStyle name="Normal 2 3 18 4" xfId="8970" xr:uid="{9D2D9B92-ABFC-4F52-979C-BD196AC4F24E}"/>
    <cellStyle name="Normal 2 3 18 5" xfId="8971" xr:uid="{96612BB4-6804-41D8-AB9B-D2834D0363A2}"/>
    <cellStyle name="Normal 2 3 18 6" xfId="8972" xr:uid="{2FA9BFB5-CAEA-40A5-9540-90BB077B3521}"/>
    <cellStyle name="Normal 2 3 19" xfId="8973" xr:uid="{43827234-AF23-490E-936F-CF83AFDBE92F}"/>
    <cellStyle name="Normal 2 3 19 2" xfId="8974" xr:uid="{96E8FC90-B002-4B41-9A22-D3A382F70DCD}"/>
    <cellStyle name="Normal 2 3 19 3" xfId="8975" xr:uid="{F85744E4-229B-441A-A224-857A612F7FD8}"/>
    <cellStyle name="Normal 2 3 19 4" xfId="8976" xr:uid="{A67B83E7-F2E8-4A30-8668-6E688EC798D5}"/>
    <cellStyle name="Normal 2 3 19 5" xfId="8977" xr:uid="{E944FFB9-934A-4E5A-9B09-64F69D939BF6}"/>
    <cellStyle name="Normal 2 3 19 6" xfId="8978" xr:uid="{970E52FC-4045-4860-8598-1E043DBCACED}"/>
    <cellStyle name="Normal 2 3 2" xfId="8979" xr:uid="{B40A7A13-54C1-4D59-8E3D-7CBAA2960754}"/>
    <cellStyle name="Normal 2 3 2 10" xfId="8980" xr:uid="{527397B8-DEB8-4FD5-98F6-7B9417E1CC8B}"/>
    <cellStyle name="Normal 2 3 2 10 2" xfId="8981" xr:uid="{39D00145-0243-42D3-9E84-A788C36BF217}"/>
    <cellStyle name="Normal 2 3 2 10 3" xfId="8982" xr:uid="{05C9EBA9-151B-4245-AB11-D8E8B47860E8}"/>
    <cellStyle name="Normal 2 3 2 10 4" xfId="8983" xr:uid="{47E56DFC-AA02-4D95-8DC8-B40770AFFC72}"/>
    <cellStyle name="Normal 2 3 2 10 5" xfId="8984" xr:uid="{4B9C7795-2BDC-4CAF-9EB6-322C4BC5BD73}"/>
    <cellStyle name="Normal 2 3 2 10 6" xfId="8985" xr:uid="{D9B8C3FE-C5CD-45C2-B73F-150189C02760}"/>
    <cellStyle name="Normal 2 3 2 100" xfId="8986" xr:uid="{30EF9467-B147-42FF-ACB2-8B23B349117D}"/>
    <cellStyle name="Normal 2 3 2 101" xfId="8987" xr:uid="{89E402F9-EB77-45B2-B2E4-9404A5894D2B}"/>
    <cellStyle name="Normal 2 3 2 102" xfId="8988" xr:uid="{E7A30B17-4F9D-41B5-835D-195E7575AC96}"/>
    <cellStyle name="Normal 2 3 2 103" xfId="8989" xr:uid="{75C75AE2-708B-42BB-BD11-EE00112A5E1B}"/>
    <cellStyle name="Normal 2 3 2 104" xfId="8990" xr:uid="{3F99B500-275A-4A73-8A0C-B0F04629D154}"/>
    <cellStyle name="Normal 2 3 2 105" xfId="8991" xr:uid="{3B0D089E-4310-4574-ABCC-7762BB031149}"/>
    <cellStyle name="Normal 2 3 2 106" xfId="8992" xr:uid="{BD7CEA23-1405-4FAC-A93A-60330DA81301}"/>
    <cellStyle name="Normal 2 3 2 107" xfId="8993" xr:uid="{5C64EB90-E1E7-4485-A601-314C2812FF07}"/>
    <cellStyle name="Normal 2 3 2 108" xfId="8994" xr:uid="{84C8C293-FD11-469F-9F7E-D936EF9AD8F7}"/>
    <cellStyle name="Normal 2 3 2 109" xfId="8995" xr:uid="{5F4F9DDC-E684-4D54-8D2A-7BAF83366684}"/>
    <cellStyle name="Normal 2 3 2 11" xfId="8996" xr:uid="{F9635F8D-55DC-4AAB-B725-F4651CBD605F}"/>
    <cellStyle name="Normal 2 3 2 11 2" xfId="8997" xr:uid="{915542F6-953D-41F5-A47E-BB22C4C58E5E}"/>
    <cellStyle name="Normal 2 3 2 11 3" xfId="8998" xr:uid="{C2EAFFA7-666A-45F4-B5BC-455BF50563B8}"/>
    <cellStyle name="Normal 2 3 2 11 4" xfId="8999" xr:uid="{9AF3DFD7-C539-403E-8F7B-83E462AC95C9}"/>
    <cellStyle name="Normal 2 3 2 11 5" xfId="9000" xr:uid="{ADAC379C-E805-44AC-8416-0654BC8F52EB}"/>
    <cellStyle name="Normal 2 3 2 11 6" xfId="9001" xr:uid="{D7B7CEA6-FE09-45FB-8A0D-6F589F90DC76}"/>
    <cellStyle name="Normal 2 3 2 110" xfId="9002" xr:uid="{91F5B130-62EA-4D6C-BD5C-FC426E16EF1B}"/>
    <cellStyle name="Normal 2 3 2 111" xfId="9003" xr:uid="{B07F1244-E595-4E80-A11C-81F5ED7E4DAF}"/>
    <cellStyle name="Normal 2 3 2 12" xfId="9004" xr:uid="{3BF3333F-0C80-48A3-9D64-59D5605F22B6}"/>
    <cellStyle name="Normal 2 3 2 12 2" xfId="9005" xr:uid="{ADA01C89-CBF6-4E8D-B539-A9A9325F3F2C}"/>
    <cellStyle name="Normal 2 3 2 12 3" xfId="9006" xr:uid="{A3578FDB-2F04-4048-A247-911740C8F25A}"/>
    <cellStyle name="Normal 2 3 2 12 4" xfId="9007" xr:uid="{5E9FD077-01B5-48EA-BD22-1D057409213E}"/>
    <cellStyle name="Normal 2 3 2 12 5" xfId="9008" xr:uid="{C521EC8E-7BE2-4DE7-8F57-1DB3620B7B33}"/>
    <cellStyle name="Normal 2 3 2 12 6" xfId="9009" xr:uid="{8F11A167-EC91-446A-AE57-E881E90BCCC5}"/>
    <cellStyle name="Normal 2 3 2 13" xfId="9010" xr:uid="{56C30EC2-09CD-4445-AE19-7271A9A4FC63}"/>
    <cellStyle name="Normal 2 3 2 13 2" xfId="9011" xr:uid="{2DD8B999-5BA8-4E22-8175-E2ECB27F1388}"/>
    <cellStyle name="Normal 2 3 2 13 3" xfId="9012" xr:uid="{C6C4B305-2FB3-4AF0-83DF-34DDC7F5B1D8}"/>
    <cellStyle name="Normal 2 3 2 13 4" xfId="9013" xr:uid="{27F823C4-E21E-4527-AAC5-387FEF0F8745}"/>
    <cellStyle name="Normal 2 3 2 13 5" xfId="9014" xr:uid="{1F982FEF-9846-495C-882F-58629CCBF4AE}"/>
    <cellStyle name="Normal 2 3 2 13 6" xfId="9015" xr:uid="{EFD2D2E1-1C4C-4CA5-A195-CFD7771D6907}"/>
    <cellStyle name="Normal 2 3 2 14" xfId="9016" xr:uid="{7022C5A8-7A9B-4AD6-92B7-1E79EE6A4C95}"/>
    <cellStyle name="Normal 2 3 2 14 2" xfId="9017" xr:uid="{365C1B81-6743-4D72-B9AA-EC83BD7EC894}"/>
    <cellStyle name="Normal 2 3 2 14 3" xfId="9018" xr:uid="{3A37D94C-29BC-4B2A-8B7B-ECFC3378710A}"/>
    <cellStyle name="Normal 2 3 2 14 4" xfId="9019" xr:uid="{4930D85C-D7CC-4C5A-BB80-1D31626469CF}"/>
    <cellStyle name="Normal 2 3 2 14 5" xfId="9020" xr:uid="{82477D83-6F3F-4F81-BBE2-8FDC5422D47B}"/>
    <cellStyle name="Normal 2 3 2 14 6" xfId="9021" xr:uid="{71E9D7A0-333D-4671-AC45-1D0B68537598}"/>
    <cellStyle name="Normal 2 3 2 15" xfId="9022" xr:uid="{7C313382-C82E-4BE0-813E-0DAE8FD2F5A4}"/>
    <cellStyle name="Normal 2 3 2 15 2" xfId="9023" xr:uid="{7C6692E1-8A22-4542-B1F2-D0F6A9645782}"/>
    <cellStyle name="Normal 2 3 2 15 3" xfId="9024" xr:uid="{2C6F9DD2-3F77-497E-8091-0870936DE213}"/>
    <cellStyle name="Normal 2 3 2 15 4" xfId="9025" xr:uid="{22C476BD-C6A2-41E4-AB09-654C4B25F403}"/>
    <cellStyle name="Normal 2 3 2 15 5" xfId="9026" xr:uid="{2EE1F343-3743-4F2C-A8BA-F98E196A2F23}"/>
    <cellStyle name="Normal 2 3 2 15 6" xfId="9027" xr:uid="{9A9647B6-FFF4-46EB-BD25-6332509F80B8}"/>
    <cellStyle name="Normal 2 3 2 16" xfId="9028" xr:uid="{5E8DAEB1-D773-4DF0-ACA2-732F866219D3}"/>
    <cellStyle name="Normal 2 3 2 16 2" xfId="9029" xr:uid="{80D4B8E8-7C5D-43A9-A29D-143389039DBE}"/>
    <cellStyle name="Normal 2 3 2 16 3" xfId="9030" xr:uid="{81660818-04BC-4F71-B7C1-50D48CFBED26}"/>
    <cellStyle name="Normal 2 3 2 16 4" xfId="9031" xr:uid="{E56AEB02-A235-4E28-A631-317E3B8652AF}"/>
    <cellStyle name="Normal 2 3 2 16 5" xfId="9032" xr:uid="{A90BA67A-86BC-4A5D-9563-FFE9C6C52D36}"/>
    <cellStyle name="Normal 2 3 2 16 6" xfId="9033" xr:uid="{182E1AA7-5745-4672-9AE9-81592DA52EF6}"/>
    <cellStyle name="Normal 2 3 2 17" xfId="9034" xr:uid="{4F4F72E9-3EE1-46B6-82FD-DECD415348BA}"/>
    <cellStyle name="Normal 2 3 2 17 2" xfId="9035" xr:uid="{733D86F5-857A-417D-BCEB-44A410CB282C}"/>
    <cellStyle name="Normal 2 3 2 17 3" xfId="9036" xr:uid="{2A45A76B-D2BC-4979-BACD-CA79996085FF}"/>
    <cellStyle name="Normal 2 3 2 17 4" xfId="9037" xr:uid="{184AF6AF-593E-463D-ABAF-02E2DB34DB2A}"/>
    <cellStyle name="Normal 2 3 2 17 5" xfId="9038" xr:uid="{3B06AC39-D33C-46F5-84FD-C96AE8DCCE54}"/>
    <cellStyle name="Normal 2 3 2 17 6" xfId="9039" xr:uid="{5037CDA6-39AE-4F7F-8862-B55F8CDC40B9}"/>
    <cellStyle name="Normal 2 3 2 18" xfId="9040" xr:uid="{6CD778F9-4E99-4DEA-A47F-EB2E574F8992}"/>
    <cellStyle name="Normal 2 3 2 18 2" xfId="9041" xr:uid="{A2E0617A-0669-473B-845B-CAD87CD59DEA}"/>
    <cellStyle name="Normal 2 3 2 18 3" xfId="9042" xr:uid="{89D831AB-33E5-45FB-B1B0-0F900D710684}"/>
    <cellStyle name="Normal 2 3 2 18 4" xfId="9043" xr:uid="{094C4252-C85F-486E-8F53-8D97F0B10059}"/>
    <cellStyle name="Normal 2 3 2 18 5" xfId="9044" xr:uid="{B839CB85-7457-4318-BB95-7DC40CD7D2E2}"/>
    <cellStyle name="Normal 2 3 2 18 6" xfId="9045" xr:uid="{93FA4517-B252-4E09-80D4-5131DB9EE467}"/>
    <cellStyle name="Normal 2 3 2 19" xfId="9046" xr:uid="{83C398BA-D7C8-4E81-9BF7-6E09681D917C}"/>
    <cellStyle name="Normal 2 3 2 19 2" xfId="9047" xr:uid="{1D1E063D-1FBB-479A-B10F-448C03217018}"/>
    <cellStyle name="Normal 2 3 2 19 3" xfId="9048" xr:uid="{C4E56B92-0828-4206-BAAE-10C3A984060A}"/>
    <cellStyle name="Normal 2 3 2 19 4" xfId="9049" xr:uid="{2C5D149D-CE1B-430F-BFCF-06E5519DC9CB}"/>
    <cellStyle name="Normal 2 3 2 19 5" xfId="9050" xr:uid="{7D8411B3-F919-4367-A14D-CFE067612ED3}"/>
    <cellStyle name="Normal 2 3 2 19 6" xfId="9051" xr:uid="{C2290BD2-2874-4393-8F7E-3B90F59D4C15}"/>
    <cellStyle name="Normal 2 3 2 2" xfId="9052" xr:uid="{AE6FE6F5-C3A4-46ED-BF66-2D02BEE0DCE4}"/>
    <cellStyle name="Normal 2 3 2 2 10" xfId="9053" xr:uid="{7989BA77-CC91-4ED3-862F-3440268D8E9B}"/>
    <cellStyle name="Normal 2 3 2 2 11" xfId="9054" xr:uid="{74FA7363-020F-4F7A-8C22-59E6992C6016}"/>
    <cellStyle name="Normal 2 3 2 2 12" xfId="9055" xr:uid="{E3BBE2F3-4AD0-4A4B-941F-FC71249238FC}"/>
    <cellStyle name="Normal 2 3 2 2 13" xfId="9056" xr:uid="{C4A73447-9820-4CE7-B6B6-C99D0974BBE8}"/>
    <cellStyle name="Normal 2 3 2 2 14" xfId="9057" xr:uid="{E68CF123-E7CE-4941-B1C2-CE577F3899A1}"/>
    <cellStyle name="Normal 2 3 2 2 15" xfId="9058" xr:uid="{C94BB96C-E2F0-4E91-B6B3-D9687F4ABB29}"/>
    <cellStyle name="Normal 2 3 2 2 16" xfId="9059" xr:uid="{11978CF5-9C4A-4580-BDAD-8C808866595E}"/>
    <cellStyle name="Normal 2 3 2 2 17" xfId="9060" xr:uid="{10A91590-255A-4CA3-9390-6C7991477C93}"/>
    <cellStyle name="Normal 2 3 2 2 18" xfId="9061" xr:uid="{54767551-BA3C-41E4-9617-D7B0458C0402}"/>
    <cellStyle name="Normal 2 3 2 2 19" xfId="9062" xr:uid="{67DD2636-B705-4237-940C-EBE024685C7E}"/>
    <cellStyle name="Normal 2 3 2 2 2" xfId="9063" xr:uid="{A0E5228F-D916-4266-873A-E24795F4C93C}"/>
    <cellStyle name="Normal 2 3 2 2 2 10" xfId="9064" xr:uid="{ACFF1B10-593C-472A-B08F-43CD0AF707ED}"/>
    <cellStyle name="Normal 2 3 2 2 2 11" xfId="9065" xr:uid="{31024A22-7DEC-4A43-8A85-B5FB33CE012E}"/>
    <cellStyle name="Normal 2 3 2 2 2 12" xfId="9066" xr:uid="{14BB5D13-EA23-454C-8509-36CEEE21BD7F}"/>
    <cellStyle name="Normal 2 3 2 2 2 13" xfId="9067" xr:uid="{3D53A2E2-A759-4DC4-AFCE-D4D4CC1A0134}"/>
    <cellStyle name="Normal 2 3 2 2 2 14" xfId="9068" xr:uid="{4CB12585-0B6C-42A8-A1A2-E737268FCE70}"/>
    <cellStyle name="Normal 2 3 2 2 2 15" xfId="9069" xr:uid="{26861C6B-36E4-410C-A85F-242A6BD33802}"/>
    <cellStyle name="Normal 2 3 2 2 2 16" xfId="9070" xr:uid="{DDF699E1-61A8-4F48-A1F5-93ACF280F14B}"/>
    <cellStyle name="Normal 2 3 2 2 2 17" xfId="9071" xr:uid="{3604A481-C5F1-4638-A369-8192C993E4B0}"/>
    <cellStyle name="Normal 2 3 2 2 2 18" xfId="9072" xr:uid="{FAFE720A-4E54-424B-8104-B5FBC24CF967}"/>
    <cellStyle name="Normal 2 3 2 2 2 19" xfId="9073" xr:uid="{5DD90ECC-062E-490C-9F9B-C17586053D3C}"/>
    <cellStyle name="Normal 2 3 2 2 2 2" xfId="9074" xr:uid="{7F74B21C-265E-4386-A024-4C4DD0BE986B}"/>
    <cellStyle name="Normal 2 3 2 2 2 2 10" xfId="9075" xr:uid="{EE36739E-0836-43ED-A019-0B4B01CDE379}"/>
    <cellStyle name="Normal 2 3 2 2 2 2 11" xfId="9076" xr:uid="{ED146999-C898-4119-9443-58B06D062DF4}"/>
    <cellStyle name="Normal 2 3 2 2 2 2 12" xfId="9077" xr:uid="{670AF6F7-85E6-4025-B892-EE8D9850E003}"/>
    <cellStyle name="Normal 2 3 2 2 2 2 13" xfId="9078" xr:uid="{A9147107-E636-4035-A0DF-EB3EDCD34935}"/>
    <cellStyle name="Normal 2 3 2 2 2 2 14" xfId="9079" xr:uid="{A20F3813-799C-49F9-92FC-19ED84973446}"/>
    <cellStyle name="Normal 2 3 2 2 2 2 15" xfId="9080" xr:uid="{A12B9C43-5F65-4873-8D51-6932EF523E43}"/>
    <cellStyle name="Normal 2 3 2 2 2 2 16" xfId="9081" xr:uid="{FB444159-42B7-4984-9ADA-BCC4998E3CAF}"/>
    <cellStyle name="Normal 2 3 2 2 2 2 17" xfId="9082" xr:uid="{7B280ED5-6873-4961-B48C-F38933D75BDE}"/>
    <cellStyle name="Normal 2 3 2 2 2 2 18" xfId="9083" xr:uid="{3B656E9B-B2D7-43C0-B175-B709FC9A49E9}"/>
    <cellStyle name="Normal 2 3 2 2 2 2 19" xfId="9084" xr:uid="{F30C0091-AFD7-4F67-9A30-9121FFE03C00}"/>
    <cellStyle name="Normal 2 3 2 2 2 2 2" xfId="9085" xr:uid="{3D1CF3A4-C2E8-4905-929E-719A1023BBFE}"/>
    <cellStyle name="Normal 2 3 2 2 2 2 2 10" xfId="9086" xr:uid="{7875CE6A-A5D9-47EF-B741-54EA770F841C}"/>
    <cellStyle name="Normal 2 3 2 2 2 2 2 11" xfId="9087" xr:uid="{46187C63-F4EC-4991-99E6-04EDEB32C6E6}"/>
    <cellStyle name="Normal 2 3 2 2 2 2 2 12" xfId="9088" xr:uid="{9D94869C-D5D8-4AEE-BB96-27FE9D6DDE4A}"/>
    <cellStyle name="Normal 2 3 2 2 2 2 2 13" xfId="9089" xr:uid="{6055A2F8-1846-4046-A58A-DAA3E66B7974}"/>
    <cellStyle name="Normal 2 3 2 2 2 2 2 14" xfId="9090" xr:uid="{BF70D749-FCA7-4EF8-854D-B339FB703FD5}"/>
    <cellStyle name="Normal 2 3 2 2 2 2 2 15" xfId="9091" xr:uid="{F67B8A33-7083-4A5C-A87D-24FC275D41B6}"/>
    <cellStyle name="Normal 2 3 2 2 2 2 2 16" xfId="9092" xr:uid="{925FE878-409E-45F3-B4CC-ACAD531B825D}"/>
    <cellStyle name="Normal 2 3 2 2 2 2 2 17" xfId="9093" xr:uid="{13D52619-269C-425B-8C60-674EE7A9E057}"/>
    <cellStyle name="Normal 2 3 2 2 2 2 2 18" xfId="9094" xr:uid="{B9099A37-4941-40D1-ACAC-3C9D2AF54CF4}"/>
    <cellStyle name="Normal 2 3 2 2 2 2 2 19" xfId="9095" xr:uid="{6EFCFF70-2B22-41CA-96C2-C154936A869C}"/>
    <cellStyle name="Normal 2 3 2 2 2 2 2 2" xfId="9096" xr:uid="{7E7F001B-F59B-470C-9C38-43957C6DA153}"/>
    <cellStyle name="Normal 2 3 2 2 2 2 2 20" xfId="9097" xr:uid="{AA1DA4F7-DB0A-44CA-A79D-8C8B512DAF57}"/>
    <cellStyle name="Normal 2 3 2 2 2 2 2 21" xfId="9098" xr:uid="{7A34996C-F0FD-4247-9268-BAE06CF154DE}"/>
    <cellStyle name="Normal 2 3 2 2 2 2 2 22" xfId="9099" xr:uid="{852FE873-88DD-481E-908E-12F7A2F16530}"/>
    <cellStyle name="Normal 2 3 2 2 2 2 2 23" xfId="9100" xr:uid="{2BE859C6-4DA6-45D8-9846-739681660289}"/>
    <cellStyle name="Normal 2 3 2 2 2 2 2 24" xfId="9101" xr:uid="{9BEC7749-0701-4600-AB01-4BF926B38728}"/>
    <cellStyle name="Normal 2 3 2 2 2 2 2 25" xfId="9102" xr:uid="{5EDCA619-544C-4687-9276-7EDF8BD49EA5}"/>
    <cellStyle name="Normal 2 3 2 2 2 2 2 26" xfId="9103" xr:uid="{0207104F-C027-4C51-822A-ABE155CD4B72}"/>
    <cellStyle name="Normal 2 3 2 2 2 2 2 27" xfId="9104" xr:uid="{38FDB494-9DEF-404C-89F5-7D23A2FBE686}"/>
    <cellStyle name="Normal 2 3 2 2 2 2 2 28" xfId="9105" xr:uid="{77FBEA03-A258-4FBE-83B0-196CAFD090C6}"/>
    <cellStyle name="Normal 2 3 2 2 2 2 2 29" xfId="9106" xr:uid="{CB683274-6CA1-4E3C-B3C2-A53B047F98B0}"/>
    <cellStyle name="Normal 2 3 2 2 2 2 2 3" xfId="9107" xr:uid="{72951F7F-B387-484B-AEC6-E6D5A05FDABB}"/>
    <cellStyle name="Normal 2 3 2 2 2 2 2 30" xfId="9108" xr:uid="{4EFDAD9E-34A9-4B8B-BD08-59CFD89BFF5E}"/>
    <cellStyle name="Normal 2 3 2 2 2 2 2 31" xfId="9109" xr:uid="{D2B2FF13-2197-49C6-BF96-7B4921176327}"/>
    <cellStyle name="Normal 2 3 2 2 2 2 2 32" xfId="9110" xr:uid="{7CB602CA-C7D9-4081-AD8C-9D03E405EE5A}"/>
    <cellStyle name="Normal 2 3 2 2 2 2 2 33" xfId="9111" xr:uid="{E2DD3E10-FDDE-4D25-A64B-4D2460EE7231}"/>
    <cellStyle name="Normal 2 3 2 2 2 2 2 34" xfId="9112" xr:uid="{AB8EBCFB-D6E0-4D26-ADD1-C9DFC8C4A80B}"/>
    <cellStyle name="Normal 2 3 2 2 2 2 2 35" xfId="9113" xr:uid="{62D5E050-D02B-416F-8890-3482A29AC8BF}"/>
    <cellStyle name="Normal 2 3 2 2 2 2 2 36" xfId="9114" xr:uid="{B9733ABA-BB13-42E0-AF55-A25EE33C9D55}"/>
    <cellStyle name="Normal 2 3 2 2 2 2 2 37" xfId="9115" xr:uid="{B09E78C0-67AC-4EEB-8499-4480AF2D683E}"/>
    <cellStyle name="Normal 2 3 2 2 2 2 2 38" xfId="9116" xr:uid="{1F6C225A-9D72-4809-BFB5-034A922B9C5E}"/>
    <cellStyle name="Normal 2 3 2 2 2 2 2 4" xfId="9117" xr:uid="{442A5A99-4475-452B-8E6E-CB4B57EFE3AE}"/>
    <cellStyle name="Normal 2 3 2 2 2 2 2 5" xfId="9118" xr:uid="{49D7AE8B-BC5C-40E3-A1FD-80C4A2F4F4FA}"/>
    <cellStyle name="Normal 2 3 2 2 2 2 2 6" xfId="9119" xr:uid="{64DB3BA5-0E38-4498-8FF4-7C3E00AD483F}"/>
    <cellStyle name="Normal 2 3 2 2 2 2 2 7" xfId="9120" xr:uid="{47B57453-8D01-4658-9605-C83A764952F5}"/>
    <cellStyle name="Normal 2 3 2 2 2 2 2 8" xfId="9121" xr:uid="{2A59AD54-D58E-4D47-B7E6-BF5C73B90204}"/>
    <cellStyle name="Normal 2 3 2 2 2 2 2 9" xfId="9122" xr:uid="{37ED849A-819E-4645-9D2D-75B1F090FBF5}"/>
    <cellStyle name="Normal 2 3 2 2 2 2 20" xfId="9123" xr:uid="{00079883-B9F8-4886-A1D2-BAB5072CAE66}"/>
    <cellStyle name="Normal 2 3 2 2 2 2 21" xfId="9124" xr:uid="{29F1EC8F-3807-4EA9-8883-86AF9ACC56F8}"/>
    <cellStyle name="Normal 2 3 2 2 2 2 22" xfId="9125" xr:uid="{B8D42737-1C93-4140-99DE-F732256552C8}"/>
    <cellStyle name="Normal 2 3 2 2 2 2 23" xfId="9126" xr:uid="{8B82AFBD-54FA-4EDD-8A43-49E4F0E3E374}"/>
    <cellStyle name="Normal 2 3 2 2 2 2 24" xfId="9127" xr:uid="{E0C44822-A91B-4495-8D71-ED2BFF56A81A}"/>
    <cellStyle name="Normal 2 3 2 2 2 2 25" xfId="9128" xr:uid="{8F7DFCB7-9978-4F84-95E5-026C4154E8C7}"/>
    <cellStyle name="Normal 2 3 2 2 2 2 26" xfId="9129" xr:uid="{861AF741-7254-4A27-A106-9B86C76C7F3E}"/>
    <cellStyle name="Normal 2 3 2 2 2 2 27" xfId="9130" xr:uid="{4401E23B-FB69-48A8-BB6F-8D556C23078F}"/>
    <cellStyle name="Normal 2 3 2 2 2 2 28" xfId="9131" xr:uid="{A45BCB6D-9DCB-4A0F-9970-1C4FA7F00BE7}"/>
    <cellStyle name="Normal 2 3 2 2 2 2 29" xfId="9132" xr:uid="{A12676EF-3A21-484F-9F0C-BB308810D596}"/>
    <cellStyle name="Normal 2 3 2 2 2 2 3" xfId="9133" xr:uid="{EEBD9A04-CBB5-4F55-8EDF-9BBD6E73C526}"/>
    <cellStyle name="Normal 2 3 2 2 2 2 30" xfId="9134" xr:uid="{8448ED7A-BFCB-4EE3-903D-A6C87FF581DF}"/>
    <cellStyle name="Normal 2 3 2 2 2 2 31" xfId="9135" xr:uid="{A256A0D3-DC8A-4601-8879-737DC6C0D388}"/>
    <cellStyle name="Normal 2 3 2 2 2 2 32" xfId="9136" xr:uid="{07301DEE-6C61-4D62-A63D-E8804F918EC7}"/>
    <cellStyle name="Normal 2 3 2 2 2 2 33" xfId="9137" xr:uid="{0D8E59CC-AA2A-49CD-A175-22917D7F54CA}"/>
    <cellStyle name="Normal 2 3 2 2 2 2 34" xfId="9138" xr:uid="{ACCF07D5-54E1-48F3-87FF-8AC3F2A516BE}"/>
    <cellStyle name="Normal 2 3 2 2 2 2 35" xfId="9139" xr:uid="{8BCC89B7-6F4B-44EA-AE4F-7881E0C912D7}"/>
    <cellStyle name="Normal 2 3 2 2 2 2 36" xfId="9140" xr:uid="{2528A7D0-BB31-4CFC-9510-2BB5368D0351}"/>
    <cellStyle name="Normal 2 3 2 2 2 2 37" xfId="9141" xr:uid="{1CCEACC0-085C-440C-AD60-34B6E6043057}"/>
    <cellStyle name="Normal 2 3 2 2 2 2 38" xfId="9142" xr:uid="{84E276E6-C90F-4CC9-A454-1319548E2D12}"/>
    <cellStyle name="Normal 2 3 2 2 2 2 39" xfId="9143" xr:uid="{28FB8E0D-C06C-466D-A7D9-A56D6F421A12}"/>
    <cellStyle name="Normal 2 3 2 2 2 2 4" xfId="9144" xr:uid="{DDB3FEF9-E3D3-4C0B-BBB7-2BFEF8A9A7A1}"/>
    <cellStyle name="Normal 2 3 2 2 2 2 40" xfId="9145" xr:uid="{CDD82816-BB9E-4E8B-9795-DD4B672F7F08}"/>
    <cellStyle name="Normal 2 3 2 2 2 2 41" xfId="9146" xr:uid="{76587D53-CD2A-4CCD-ACEB-C44A3D596E07}"/>
    <cellStyle name="Normal 2 3 2 2 2 2 42" xfId="9147" xr:uid="{7D89FD7B-F129-455A-B13E-1135ADFA44F7}"/>
    <cellStyle name="Normal 2 3 2 2 2 2 43" xfId="9148" xr:uid="{1282EDC6-ECAF-4709-A348-DB7CB358C22D}"/>
    <cellStyle name="Normal 2 3 2 2 2 2 44" xfId="9149" xr:uid="{C9728FED-0900-40BB-87AA-A85E7ABA48F3}"/>
    <cellStyle name="Normal 2 3 2 2 2 2 45" xfId="9150" xr:uid="{62DAB59B-0D21-42D9-926F-4C4358CE8FDA}"/>
    <cellStyle name="Normal 2 3 2 2 2 2 46" xfId="9151" xr:uid="{FD2F0BFA-AE1A-4392-8365-0FE00F857741}"/>
    <cellStyle name="Normal 2 3 2 2 2 2 47" xfId="9152" xr:uid="{B89CCDCA-58CE-48A1-907D-D6907C15EB6C}"/>
    <cellStyle name="Normal 2 3 2 2 2 2 5" xfId="9153" xr:uid="{D761449B-7300-483A-BBA9-024FBA72BA51}"/>
    <cellStyle name="Normal 2 3 2 2 2 2 6" xfId="9154" xr:uid="{2EB1CD80-3921-4878-A7FC-1F4358955BFF}"/>
    <cellStyle name="Normal 2 3 2 2 2 2 7" xfId="9155" xr:uid="{A002161F-412B-4CB6-BF9A-36E36C3FE451}"/>
    <cellStyle name="Normal 2 3 2 2 2 2 8" xfId="9156" xr:uid="{C535DADF-44D2-4251-91E0-1E7C2DDE1FFF}"/>
    <cellStyle name="Normal 2 3 2 2 2 2 9" xfId="9157" xr:uid="{CAB69045-11B3-4B81-ABD9-71EB9B40E8C4}"/>
    <cellStyle name="Normal 2 3 2 2 2 20" xfId="9158" xr:uid="{71FAB188-BDB5-41DF-8767-92EEC14A8526}"/>
    <cellStyle name="Normal 2 3 2 2 2 21" xfId="9159" xr:uid="{A907E300-9FA7-46C7-AD8A-6ED31B03827D}"/>
    <cellStyle name="Normal 2 3 2 2 2 22" xfId="9160" xr:uid="{16CD210F-2EC0-4874-AF94-CAB88CCACB78}"/>
    <cellStyle name="Normal 2 3 2 2 2 23" xfId="9161" xr:uid="{31CBDC69-EC58-4D01-A15F-A2AFC6182C93}"/>
    <cellStyle name="Normal 2 3 2 2 2 24" xfId="9162" xr:uid="{C0BBC0DD-D721-4284-BF69-AF6223A5DED2}"/>
    <cellStyle name="Normal 2 3 2 2 2 25" xfId="9163" xr:uid="{3468EAED-1D4B-4567-BD0B-B7349858C925}"/>
    <cellStyle name="Normal 2 3 2 2 2 26" xfId="9164" xr:uid="{99416C50-623D-4804-A643-13F964AD496D}"/>
    <cellStyle name="Normal 2 3 2 2 2 27" xfId="9165" xr:uid="{652A9826-AC4C-413F-BD10-53ACFB26CDD6}"/>
    <cellStyle name="Normal 2 3 2 2 2 28" xfId="9166" xr:uid="{2002DA6D-71F3-4D5A-9920-0142609CD2B4}"/>
    <cellStyle name="Normal 2 3 2 2 2 29" xfId="9167" xr:uid="{8AAA5973-504C-488C-8DE8-25014398DE1F}"/>
    <cellStyle name="Normal 2 3 2 2 2 3" xfId="9168" xr:uid="{8CF2723E-6231-4A3A-8B6A-0364488D48C8}"/>
    <cellStyle name="Normal 2 3 2 2 2 30" xfId="9169" xr:uid="{C1C2A8A1-92C2-44B3-9C2A-1E8C5D890CE2}"/>
    <cellStyle name="Normal 2 3 2 2 2 31" xfId="9170" xr:uid="{C3E99466-8753-448A-90DD-57DA32B32FB0}"/>
    <cellStyle name="Normal 2 3 2 2 2 32" xfId="9171" xr:uid="{D11B6DAE-3C8A-4234-AAE8-2B677AC652BD}"/>
    <cellStyle name="Normal 2 3 2 2 2 33" xfId="9172" xr:uid="{F9A17764-A445-4833-8039-97F0F1ADFCF0}"/>
    <cellStyle name="Normal 2 3 2 2 2 34" xfId="9173" xr:uid="{9AEE4832-B9C1-4133-84CC-FE43441D396F}"/>
    <cellStyle name="Normal 2 3 2 2 2 35" xfId="9174" xr:uid="{EB509E68-47F1-44B7-BC72-E0E097093A64}"/>
    <cellStyle name="Normal 2 3 2 2 2 36" xfId="9175" xr:uid="{B3EB21F2-1E4D-40CD-B0C3-B2F234C316A0}"/>
    <cellStyle name="Normal 2 3 2 2 2 37" xfId="9176" xr:uid="{87FD0E81-0DF1-4CF5-B11F-6E578674647F}"/>
    <cellStyle name="Normal 2 3 2 2 2 38" xfId="9177" xr:uid="{24C5B4C7-BEF3-4662-8387-78CF03BCBE7C}"/>
    <cellStyle name="Normal 2 3 2 2 2 39" xfId="9178" xr:uid="{FB66B780-4418-4A83-8BFC-74A4B2A0BF42}"/>
    <cellStyle name="Normal 2 3 2 2 2 4" xfId="9179" xr:uid="{3BFA739B-4C6D-4ED1-89F3-ABB0925C0247}"/>
    <cellStyle name="Normal 2 3 2 2 2 40" xfId="9180" xr:uid="{F3F8A3DD-D2AD-4BBA-9319-A06A6FAF6610}"/>
    <cellStyle name="Normal 2 3 2 2 2 41" xfId="9181" xr:uid="{62735D0A-0807-49A3-8DFF-EF7FC0BE01E2}"/>
    <cellStyle name="Normal 2 3 2 2 2 42" xfId="9182" xr:uid="{FD1A2D95-515E-4F48-835A-F61014D21167}"/>
    <cellStyle name="Normal 2 3 2 2 2 43" xfId="9183" xr:uid="{C2F1E9A1-27EF-41ED-A515-9B619966A9B4}"/>
    <cellStyle name="Normal 2 3 2 2 2 44" xfId="9184" xr:uid="{4088AD6A-EFFF-452D-A7A7-60A035C5476F}"/>
    <cellStyle name="Normal 2 3 2 2 2 45" xfId="9185" xr:uid="{10378D2B-62C5-4006-9A3D-9BC67F1A3483}"/>
    <cellStyle name="Normal 2 3 2 2 2 46" xfId="9186" xr:uid="{6A815FDA-D428-47F5-814E-32BAB23B1949}"/>
    <cellStyle name="Normal 2 3 2 2 2 47" xfId="9187" xr:uid="{9CE210CF-9980-4933-A25D-F1496381E86B}"/>
    <cellStyle name="Normal 2 3 2 2 2 48" xfId="9188" xr:uid="{E2C0D475-4A87-4CA3-8A85-5FAEFD1590D6}"/>
    <cellStyle name="Normal 2 3 2 2 2 49" xfId="9189" xr:uid="{825FE018-4030-4EDA-9D8E-8C18A35C08EB}"/>
    <cellStyle name="Normal 2 3 2 2 2 5" xfId="9190" xr:uid="{39D9279F-FD03-4688-A871-79A93776EC00}"/>
    <cellStyle name="Normal 2 3 2 2 2 50" xfId="9191" xr:uid="{631AC058-794D-4A48-8ED1-BE60F680D556}"/>
    <cellStyle name="Normal 2 3 2 2 2 51" xfId="9192" xr:uid="{7EC8481C-4D94-415F-AB3A-EBE36634484C}"/>
    <cellStyle name="Normal 2 3 2 2 2 52" xfId="9193" xr:uid="{3E6D4BF3-F387-4C56-8808-B9143854E55F}"/>
    <cellStyle name="Normal 2 3 2 2 2 6" xfId="9194" xr:uid="{FC02C815-7681-4845-A924-BA987F5CE9AF}"/>
    <cellStyle name="Normal 2 3 2 2 2 7" xfId="9195" xr:uid="{3ACE43CB-3747-44D1-9371-E2EE4FA70051}"/>
    <cellStyle name="Normal 2 3 2 2 2 8" xfId="9196" xr:uid="{1444A55D-09D5-40D5-8BE1-536B80A85AE4}"/>
    <cellStyle name="Normal 2 3 2 2 2 9" xfId="9197" xr:uid="{299775B8-DC57-4848-A1E7-138BFD4857A1}"/>
    <cellStyle name="Normal 2 3 2 2 20" xfId="9198" xr:uid="{8652FB63-CD90-468D-A222-8EB092CBD0CC}"/>
    <cellStyle name="Normal 2 3 2 2 21" xfId="9199" xr:uid="{868EC59E-61E4-45E1-9A5E-C952A04467B1}"/>
    <cellStyle name="Normal 2 3 2 2 22" xfId="9200" xr:uid="{AFFD2378-9C21-4564-AFB4-EA481B243B77}"/>
    <cellStyle name="Normal 2 3 2 2 23" xfId="9201" xr:uid="{F5D569FE-85E6-4917-B048-649401A49764}"/>
    <cellStyle name="Normal 2 3 2 2 24" xfId="9202" xr:uid="{0B3E0072-FFC0-4E19-99E2-1C1C8262CA27}"/>
    <cellStyle name="Normal 2 3 2 2 25" xfId="9203" xr:uid="{0B4CE51A-B0F1-467D-8C36-F34DDD9EA570}"/>
    <cellStyle name="Normal 2 3 2 2 26" xfId="9204" xr:uid="{E53E2E63-FCCB-4AE2-B780-6C7F712EB80F}"/>
    <cellStyle name="Normal 2 3 2 2 27" xfId="9205" xr:uid="{10F35BDE-F5F5-4510-9B7A-78832DCEFBF7}"/>
    <cellStyle name="Normal 2 3 2 2 28" xfId="9206" xr:uid="{B599257D-E292-4424-909C-ED0709193EC2}"/>
    <cellStyle name="Normal 2 3 2 2 29" xfId="9207" xr:uid="{9E91A4F3-D2DF-418B-B519-B019DC4857BF}"/>
    <cellStyle name="Normal 2 3 2 2 3" xfId="9208" xr:uid="{4B7251C7-9CB2-4F2F-809F-6496017254E3}"/>
    <cellStyle name="Normal 2 3 2 2 3 2" xfId="9209" xr:uid="{40068676-5357-4515-9C4C-007B11AD4115}"/>
    <cellStyle name="Normal 2 3 2 2 3 3" xfId="9210" xr:uid="{21E64669-C442-4393-89C4-7E010D93314D}"/>
    <cellStyle name="Normal 2 3 2 2 3 4" xfId="9211" xr:uid="{F6166769-E389-4CA5-83F5-AC1D4C5B9D91}"/>
    <cellStyle name="Normal 2 3 2 2 3 5" xfId="9212" xr:uid="{800E58EE-E520-4096-ADF2-B37A5CDB34E4}"/>
    <cellStyle name="Normal 2 3 2 2 3 6" xfId="9213" xr:uid="{F77B6305-2562-44A1-96F0-89F0685B15CB}"/>
    <cellStyle name="Normal 2 3 2 2 30" xfId="9214" xr:uid="{6ADB9562-049C-4E49-9E19-C7F416ABB00F}"/>
    <cellStyle name="Normal 2 3 2 2 31" xfId="9215" xr:uid="{F0257B58-3855-44E3-911B-BEC670A92051}"/>
    <cellStyle name="Normal 2 3 2 2 32" xfId="9216" xr:uid="{6E225737-8734-4F5A-8D21-B6BA0DD19F9D}"/>
    <cellStyle name="Normal 2 3 2 2 33" xfId="9217" xr:uid="{A5E0916F-AA82-4917-9B41-9B4732AF9150}"/>
    <cellStyle name="Normal 2 3 2 2 34" xfId="9218" xr:uid="{8BC50659-7082-48F4-BBED-C07585B30D5A}"/>
    <cellStyle name="Normal 2 3 2 2 35" xfId="9219" xr:uid="{2F276994-10DF-478F-A098-6C1421EE488B}"/>
    <cellStyle name="Normal 2 3 2 2 36" xfId="9220" xr:uid="{0D60F156-FF54-4476-8D44-CE7A0C554733}"/>
    <cellStyle name="Normal 2 3 2 2 37" xfId="9221" xr:uid="{B412B04C-6EDF-4F95-A3EF-07A1F7755A30}"/>
    <cellStyle name="Normal 2 3 2 2 38" xfId="9222" xr:uid="{77555AFB-773F-49A0-BB7E-E6DD4509CA74}"/>
    <cellStyle name="Normal 2 3 2 2 39" xfId="9223" xr:uid="{51F23034-27B3-4C85-997B-FA8A2DBC8091}"/>
    <cellStyle name="Normal 2 3 2 2 4" xfId="9224" xr:uid="{5F83569E-92AF-47EB-AD0A-59DA01C7EBE1}"/>
    <cellStyle name="Normal 2 3 2 2 4 2" xfId="9225" xr:uid="{0AA20301-12AB-4CE5-A711-A6A3A0732806}"/>
    <cellStyle name="Normal 2 3 2 2 4 3" xfId="9226" xr:uid="{39F09F2C-3E7D-4D1A-B778-22DF8F8F56E8}"/>
    <cellStyle name="Normal 2 3 2 2 4 4" xfId="9227" xr:uid="{CF691A47-7B4A-41D4-A91C-068722050C28}"/>
    <cellStyle name="Normal 2 3 2 2 4 5" xfId="9228" xr:uid="{80718E2D-53F6-4E9F-8A60-240C4DB808BA}"/>
    <cellStyle name="Normal 2 3 2 2 4 6" xfId="9229" xr:uid="{E725AD23-9069-403A-B2D6-4F78E5881479}"/>
    <cellStyle name="Normal 2 3 2 2 40" xfId="9230" xr:uid="{7D1A8D78-491B-4394-8D46-E3DD7482146C}"/>
    <cellStyle name="Normal 2 3 2 2 41" xfId="9231" xr:uid="{FF25C7A7-6255-4321-B1F7-B06E767C9F90}"/>
    <cellStyle name="Normal 2 3 2 2 42" xfId="9232" xr:uid="{7408B264-C611-446F-986A-26CBD6577875}"/>
    <cellStyle name="Normal 2 3 2 2 43" xfId="9233" xr:uid="{2C75FFF1-D6FA-4D11-AFD2-B78D419EC234}"/>
    <cellStyle name="Normal 2 3 2 2 44" xfId="9234" xr:uid="{46C00CE0-93AA-4005-97BA-66DBD114B9FC}"/>
    <cellStyle name="Normal 2 3 2 2 45" xfId="9235" xr:uid="{F0A36842-04AA-42C6-B571-6D5CCA6F19DA}"/>
    <cellStyle name="Normal 2 3 2 2 46" xfId="9236" xr:uid="{D430CD7F-2AF0-48EE-9D6F-EF4979444A52}"/>
    <cellStyle name="Normal 2 3 2 2 47" xfId="9237" xr:uid="{CDB3E60E-C662-4AB6-B1B4-9777A431F530}"/>
    <cellStyle name="Normal 2 3 2 2 48" xfId="9238" xr:uid="{60D25E93-848B-433A-B45F-F01F342CCE2C}"/>
    <cellStyle name="Normal 2 3 2 2 5" xfId="9239" xr:uid="{6C0B56E4-4C0B-4BC9-90CB-3E87B6B43D98}"/>
    <cellStyle name="Normal 2 3 2 2 5 2" xfId="9240" xr:uid="{694B1FC1-896C-4771-9980-4A29105E8038}"/>
    <cellStyle name="Normal 2 3 2 2 5 3" xfId="9241" xr:uid="{7E0D45FE-821D-4672-8351-01894B34373B}"/>
    <cellStyle name="Normal 2 3 2 2 5 4" xfId="9242" xr:uid="{3FCCB315-A903-4B2E-9098-8F4792B38B38}"/>
    <cellStyle name="Normal 2 3 2 2 5 5" xfId="9243" xr:uid="{3C468DAD-F5D7-4989-A36A-09E19407BD82}"/>
    <cellStyle name="Normal 2 3 2 2 5 6" xfId="9244" xr:uid="{18572F3C-8BF3-4435-A5E8-363758623275}"/>
    <cellStyle name="Normal 2 3 2 2 6" xfId="9245" xr:uid="{044451F9-16B6-47AF-9DB9-6E81605F6988}"/>
    <cellStyle name="Normal 2 3 2 2 6 2" xfId="9246" xr:uid="{EB7317C3-7FE3-4172-AC8E-D71FAB7E09FF}"/>
    <cellStyle name="Normal 2 3 2 2 6 3" xfId="9247" xr:uid="{7BDC3B53-A9E9-41B1-8DAF-C4BC21D5D69D}"/>
    <cellStyle name="Normal 2 3 2 2 6 4" xfId="9248" xr:uid="{C19A52F6-D328-4C4B-9EEB-7ED291A88F4E}"/>
    <cellStyle name="Normal 2 3 2 2 6 5" xfId="9249" xr:uid="{59F925F8-0CF8-403D-ADB5-0C76248E88F8}"/>
    <cellStyle name="Normal 2 3 2 2 6 6" xfId="9250" xr:uid="{D01D2F71-403D-4E28-B5AC-F0DAAE0E1ADA}"/>
    <cellStyle name="Normal 2 3 2 2 7" xfId="9251" xr:uid="{365F64FF-06E4-4284-9D5A-03B76F974C46}"/>
    <cellStyle name="Normal 2 3 2 2 7 10" xfId="9252" xr:uid="{E574AB25-4369-4244-BDC0-13CCB15047F3}"/>
    <cellStyle name="Normal 2 3 2 2 7 11" xfId="9253" xr:uid="{8DC3A612-D242-4FF9-8A59-1E5D11490556}"/>
    <cellStyle name="Normal 2 3 2 2 7 12" xfId="9254" xr:uid="{583233AC-B36A-45D2-B6B9-9A7D75E0EA82}"/>
    <cellStyle name="Normal 2 3 2 2 7 13" xfId="9255" xr:uid="{F0EABE56-69B1-4C06-A2D7-0A2522CF9FCD}"/>
    <cellStyle name="Normal 2 3 2 2 7 14" xfId="9256" xr:uid="{3DA375D0-1DEA-4233-9108-4D97E59376CD}"/>
    <cellStyle name="Normal 2 3 2 2 7 15" xfId="9257" xr:uid="{CCA8CCA2-A921-4C33-9E91-86B85FC6C426}"/>
    <cellStyle name="Normal 2 3 2 2 7 16" xfId="9258" xr:uid="{20694652-88B3-4A84-8B4E-B9F693D499AD}"/>
    <cellStyle name="Normal 2 3 2 2 7 17" xfId="9259" xr:uid="{A10DB4B6-7E1B-4CD6-ADC3-F526096A373E}"/>
    <cellStyle name="Normal 2 3 2 2 7 18" xfId="9260" xr:uid="{85B77213-D1BF-4806-997E-8A5186873C9D}"/>
    <cellStyle name="Normal 2 3 2 2 7 19" xfId="9261" xr:uid="{48C8B5E6-E8BD-41AA-826B-62026DFEAFD6}"/>
    <cellStyle name="Normal 2 3 2 2 7 2" xfId="9262" xr:uid="{7D8E7E43-A7A3-4833-85C8-F4EE4204C43A}"/>
    <cellStyle name="Normal 2 3 2 2 7 2 10" xfId="9263" xr:uid="{82C63781-8CEF-4EAE-A30A-7AE4EA3546BE}"/>
    <cellStyle name="Normal 2 3 2 2 7 2 11" xfId="9264" xr:uid="{9914BED6-F30E-4565-BEE4-EB071CC96C6C}"/>
    <cellStyle name="Normal 2 3 2 2 7 2 12" xfId="9265" xr:uid="{6CCBFCFB-400E-45DB-96EE-F2B4C0FED2AD}"/>
    <cellStyle name="Normal 2 3 2 2 7 2 13" xfId="9266" xr:uid="{DF617E0F-BA3A-4078-A995-ADD15DF782CA}"/>
    <cellStyle name="Normal 2 3 2 2 7 2 14" xfId="9267" xr:uid="{A432EDE0-5DB4-42FB-AF51-B87F3983479B}"/>
    <cellStyle name="Normal 2 3 2 2 7 2 15" xfId="9268" xr:uid="{73DFF1A8-993D-4664-970A-D7D6BDA14C3E}"/>
    <cellStyle name="Normal 2 3 2 2 7 2 16" xfId="9269" xr:uid="{2E5870A1-E15F-4259-8FA5-5F539B902F6F}"/>
    <cellStyle name="Normal 2 3 2 2 7 2 17" xfId="9270" xr:uid="{DEAEEC63-6602-4FAA-B806-07F929F81A38}"/>
    <cellStyle name="Normal 2 3 2 2 7 2 18" xfId="9271" xr:uid="{ADED2AEA-CCCC-4C84-AC4C-696529E5A8D2}"/>
    <cellStyle name="Normal 2 3 2 2 7 2 19" xfId="9272" xr:uid="{68835A90-8DAF-4B1A-8802-D1AE00ADAE8B}"/>
    <cellStyle name="Normal 2 3 2 2 7 2 2" xfId="9273" xr:uid="{AB4EC3A4-C612-4737-86FF-508EB6CDCD6F}"/>
    <cellStyle name="Normal 2 3 2 2 7 2 20" xfId="9274" xr:uid="{788DF113-210B-47CF-B5D2-1A663EB69D73}"/>
    <cellStyle name="Normal 2 3 2 2 7 2 21" xfId="9275" xr:uid="{EA16AA91-FFDF-4ABB-940C-A2D523703CE2}"/>
    <cellStyle name="Normal 2 3 2 2 7 2 22" xfId="9276" xr:uid="{929D8E8A-849C-4C55-AA32-8DA0090E6B52}"/>
    <cellStyle name="Normal 2 3 2 2 7 2 23" xfId="9277" xr:uid="{C648344B-97C2-4EB7-BB3A-C86D1B27ADE7}"/>
    <cellStyle name="Normal 2 3 2 2 7 2 24" xfId="9278" xr:uid="{243EE0E5-22D4-46E7-B104-6D780A6224AF}"/>
    <cellStyle name="Normal 2 3 2 2 7 2 25" xfId="9279" xr:uid="{8177F7CA-9022-49E9-80CC-A39DC712526E}"/>
    <cellStyle name="Normal 2 3 2 2 7 2 26" xfId="9280" xr:uid="{1FFAF766-1137-4D38-B816-95DC5377ED90}"/>
    <cellStyle name="Normal 2 3 2 2 7 2 27" xfId="9281" xr:uid="{7E569238-C06C-40D7-8FF9-CBA21636A77E}"/>
    <cellStyle name="Normal 2 3 2 2 7 2 28" xfId="9282" xr:uid="{170B75AE-C6A9-4C2C-942E-3B79A75FC4C7}"/>
    <cellStyle name="Normal 2 3 2 2 7 2 29" xfId="9283" xr:uid="{C857A90C-70DB-4114-B269-95D99D8FEC26}"/>
    <cellStyle name="Normal 2 3 2 2 7 2 3" xfId="9284" xr:uid="{536F8637-12B8-4F10-BDE8-BCA794D938D7}"/>
    <cellStyle name="Normal 2 3 2 2 7 2 30" xfId="9285" xr:uid="{BE10496C-E9F7-43E0-A7A1-536E1F5F5BC9}"/>
    <cellStyle name="Normal 2 3 2 2 7 2 31" xfId="9286" xr:uid="{02AB83CE-8530-4994-8B72-DEF82654ACF1}"/>
    <cellStyle name="Normal 2 3 2 2 7 2 32" xfId="9287" xr:uid="{237FCF3C-2F16-4687-A9DA-6B8A59D91FD0}"/>
    <cellStyle name="Normal 2 3 2 2 7 2 33" xfId="9288" xr:uid="{6DF3FB30-8617-4119-8BCD-271026449FA6}"/>
    <cellStyle name="Normal 2 3 2 2 7 2 34" xfId="9289" xr:uid="{D6FE5C94-4D9C-486B-BEE1-65592C5EB68F}"/>
    <cellStyle name="Normal 2 3 2 2 7 2 35" xfId="9290" xr:uid="{FFFD3152-A769-4348-A4FB-74D9F07B2793}"/>
    <cellStyle name="Normal 2 3 2 2 7 2 36" xfId="9291" xr:uid="{30A9EAC5-7099-4BD5-B129-6C58229F3ABB}"/>
    <cellStyle name="Normal 2 3 2 2 7 2 37" xfId="9292" xr:uid="{8906A652-7826-4E9E-8321-9E8579228F50}"/>
    <cellStyle name="Normal 2 3 2 2 7 2 38" xfId="9293" xr:uid="{5B7A73D1-50B3-4935-AC83-3B99282FD633}"/>
    <cellStyle name="Normal 2 3 2 2 7 2 4" xfId="9294" xr:uid="{A6652085-647D-4B6C-8146-B12CFE6235C7}"/>
    <cellStyle name="Normal 2 3 2 2 7 2 5" xfId="9295" xr:uid="{8A8570F2-CD11-487E-88E5-2E5E824FBC1F}"/>
    <cellStyle name="Normal 2 3 2 2 7 2 6" xfId="9296" xr:uid="{152DE98A-259C-42D9-8EBD-51874F674A5E}"/>
    <cellStyle name="Normal 2 3 2 2 7 2 7" xfId="9297" xr:uid="{0B9EEE99-760E-4E78-B1CF-B8F4050677A3}"/>
    <cellStyle name="Normal 2 3 2 2 7 2 8" xfId="9298" xr:uid="{8C0FEADC-E9AF-4FCD-A2ED-AD492D885B93}"/>
    <cellStyle name="Normal 2 3 2 2 7 2 9" xfId="9299" xr:uid="{BB3365F1-F511-4F36-AA4F-55A509EA97E1}"/>
    <cellStyle name="Normal 2 3 2 2 7 20" xfId="9300" xr:uid="{E73EE848-601C-43D2-97D3-8F37EF1696A7}"/>
    <cellStyle name="Normal 2 3 2 2 7 21" xfId="9301" xr:uid="{17D34A8F-7BE6-4667-B86A-BD9C09878103}"/>
    <cellStyle name="Normal 2 3 2 2 7 22" xfId="9302" xr:uid="{CC7CC845-870D-4B42-9AC5-529C51C6B994}"/>
    <cellStyle name="Normal 2 3 2 2 7 23" xfId="9303" xr:uid="{2F2E568C-DEA3-4C05-B187-173AC624B676}"/>
    <cellStyle name="Normal 2 3 2 2 7 24" xfId="9304" xr:uid="{70D12829-4497-45D7-B58F-99B09D991AF8}"/>
    <cellStyle name="Normal 2 3 2 2 7 25" xfId="9305" xr:uid="{C535FA92-2FB7-4442-9378-F625C266E34B}"/>
    <cellStyle name="Normal 2 3 2 2 7 26" xfId="9306" xr:uid="{58BDBE7C-3B9D-4259-BD6F-3D6C7270655F}"/>
    <cellStyle name="Normal 2 3 2 2 7 27" xfId="9307" xr:uid="{83A9A748-04D5-4401-97B7-DFF3CB1E52FF}"/>
    <cellStyle name="Normal 2 3 2 2 7 28" xfId="9308" xr:uid="{8EFF62AC-4D3C-4E8E-8959-B69A79B23C9D}"/>
    <cellStyle name="Normal 2 3 2 2 7 29" xfId="9309" xr:uid="{269507AE-BBC3-48A2-919B-457104FDF277}"/>
    <cellStyle name="Normal 2 3 2 2 7 3" xfId="9310" xr:uid="{3393600B-3545-400C-92AD-79DC94E9C8F1}"/>
    <cellStyle name="Normal 2 3 2 2 7 30" xfId="9311" xr:uid="{85F2D5AD-6E54-400B-94AE-08178AF95810}"/>
    <cellStyle name="Normal 2 3 2 2 7 31" xfId="9312" xr:uid="{AED22355-4836-4614-BCD0-039796126C89}"/>
    <cellStyle name="Normal 2 3 2 2 7 32" xfId="9313" xr:uid="{8ADB49C0-E842-4C8D-AD0F-BD4E6BBE71EF}"/>
    <cellStyle name="Normal 2 3 2 2 7 33" xfId="9314" xr:uid="{6D2DBB81-C8F4-4AD2-A91B-55306F18A404}"/>
    <cellStyle name="Normal 2 3 2 2 7 34" xfId="9315" xr:uid="{38F4A823-B6EF-4CA4-83A5-1880A853105F}"/>
    <cellStyle name="Normal 2 3 2 2 7 35" xfId="9316" xr:uid="{6968B764-B9F4-4AA5-870E-540D46637AE0}"/>
    <cellStyle name="Normal 2 3 2 2 7 36" xfId="9317" xr:uid="{89182783-FED4-41B7-9E49-71446911C094}"/>
    <cellStyle name="Normal 2 3 2 2 7 37" xfId="9318" xr:uid="{1DE380E0-A2B0-4821-AA6D-A198B065A43B}"/>
    <cellStyle name="Normal 2 3 2 2 7 38" xfId="9319" xr:uid="{40FC6C09-1134-4F2A-BE83-B47BC9FCFED2}"/>
    <cellStyle name="Normal 2 3 2 2 7 4" xfId="9320" xr:uid="{F0B654FA-D3F2-4627-BEA8-01FFAAEE9D80}"/>
    <cellStyle name="Normal 2 3 2 2 7 5" xfId="9321" xr:uid="{9E267A5F-A9C4-4115-ACE6-1CF449C2AC48}"/>
    <cellStyle name="Normal 2 3 2 2 7 6" xfId="9322" xr:uid="{FB1787FC-BF25-4C99-984E-A43CA398E2C0}"/>
    <cellStyle name="Normal 2 3 2 2 7 7" xfId="9323" xr:uid="{A1D3FD95-B035-4515-BF89-49D7DD2BE1DD}"/>
    <cellStyle name="Normal 2 3 2 2 7 8" xfId="9324" xr:uid="{6F3C2CB7-453B-4DAF-916D-CC29C301869E}"/>
    <cellStyle name="Normal 2 3 2 2 7 9" xfId="9325" xr:uid="{D4F87446-88F9-4AAE-B1B1-5492F8A4D37C}"/>
    <cellStyle name="Normal 2 3 2 2 8" xfId="9326" xr:uid="{D19EBB9D-490D-4610-B80F-4481F7E89F31}"/>
    <cellStyle name="Normal 2 3 2 2 9" xfId="9327" xr:uid="{F451A4BB-9BC2-4F09-85CF-871BB851B3F7}"/>
    <cellStyle name="Normal 2 3 2 20" xfId="9328" xr:uid="{44C23BE2-652C-46F4-B576-F4462E619EAE}"/>
    <cellStyle name="Normal 2 3 2 20 2" xfId="9329" xr:uid="{AFC63E0F-AD3C-45E0-B9E8-A9E4C734E019}"/>
    <cellStyle name="Normal 2 3 2 20 3" xfId="9330" xr:uid="{5E0D245E-71AA-445C-BDFF-09A486AE2A8A}"/>
    <cellStyle name="Normal 2 3 2 20 4" xfId="9331" xr:uid="{6ED54483-B68C-4FEE-9625-B2E2098B47FC}"/>
    <cellStyle name="Normal 2 3 2 20 5" xfId="9332" xr:uid="{D8A749AD-D58F-4B45-8097-6460FFDC7126}"/>
    <cellStyle name="Normal 2 3 2 20 6" xfId="9333" xr:uid="{F63D5C4E-EB5F-4EDA-A5C5-D95AA277C98F}"/>
    <cellStyle name="Normal 2 3 2 21" xfId="9334" xr:uid="{B0C56DD6-C455-4AF9-A474-6614E20C52D1}"/>
    <cellStyle name="Normal 2 3 2 21 2" xfId="9335" xr:uid="{67C268A6-72A5-4E29-BE94-4E69CC83905B}"/>
    <cellStyle name="Normal 2 3 2 21 3" xfId="9336" xr:uid="{44F75A88-AE48-4B45-AA5B-C61E2614283F}"/>
    <cellStyle name="Normal 2 3 2 21 4" xfId="9337" xr:uid="{55EB78AC-0FC0-4841-BE06-81F98D78F74E}"/>
    <cellStyle name="Normal 2 3 2 21 5" xfId="9338" xr:uid="{0A512405-232B-4E75-8370-DD60745941D4}"/>
    <cellStyle name="Normal 2 3 2 21 6" xfId="9339" xr:uid="{9E24E24C-0AC1-4FC9-A776-8D0E1651B80B}"/>
    <cellStyle name="Normal 2 3 2 22" xfId="9340" xr:uid="{D6B1F66D-BCC0-4463-8A1A-7BF507E2E585}"/>
    <cellStyle name="Normal 2 3 2 22 2" xfId="9341" xr:uid="{D76AB7EF-25EC-4A13-8E32-041C77B5E06E}"/>
    <cellStyle name="Normal 2 3 2 22 3" xfId="9342" xr:uid="{FE406B65-4CB1-47BD-B474-50DF6C4F3E2A}"/>
    <cellStyle name="Normal 2 3 2 22 4" xfId="9343" xr:uid="{A07D5866-DC6E-48F8-9361-3B3CDB9B261B}"/>
    <cellStyle name="Normal 2 3 2 22 5" xfId="9344" xr:uid="{91620066-9752-416A-A451-FFE41CC03DF6}"/>
    <cellStyle name="Normal 2 3 2 22 6" xfId="9345" xr:uid="{19B57A63-C052-4507-B7DE-94F663FDE2C1}"/>
    <cellStyle name="Normal 2 3 2 23" xfId="9346" xr:uid="{3A66F650-1C5E-4496-9C50-2E77E125EB2C}"/>
    <cellStyle name="Normal 2 3 2 23 2" xfId="9347" xr:uid="{CE839256-0218-4482-AADD-4F210FF95773}"/>
    <cellStyle name="Normal 2 3 2 23 3" xfId="9348" xr:uid="{AA7C840B-DCB7-453F-8D47-35410E0AFC3A}"/>
    <cellStyle name="Normal 2 3 2 23 4" xfId="9349" xr:uid="{5975A83E-6105-41E1-92B6-78D3BF3BA21C}"/>
    <cellStyle name="Normal 2 3 2 23 5" xfId="9350" xr:uid="{CD9A5264-5B38-41AD-A4C2-2BC9AF1F116B}"/>
    <cellStyle name="Normal 2 3 2 23 6" xfId="9351" xr:uid="{972545B3-C5AC-4CE6-8F72-3DBD9D53F152}"/>
    <cellStyle name="Normal 2 3 2 24" xfId="9352" xr:uid="{2714FBCF-3500-45E6-8B16-5847F949ED78}"/>
    <cellStyle name="Normal 2 3 2 24 2" xfId="9353" xr:uid="{390C4A30-AE3F-4FCC-8695-11FD060545CD}"/>
    <cellStyle name="Normal 2 3 2 24 3" xfId="9354" xr:uid="{3F3FB72E-97A2-450F-BFE3-585E015A95DB}"/>
    <cellStyle name="Normal 2 3 2 24 4" xfId="9355" xr:uid="{BBFBC648-AA8C-4B00-83B5-1BF084AD6ACA}"/>
    <cellStyle name="Normal 2 3 2 24 5" xfId="9356" xr:uid="{D4AB1176-2B55-4CCE-9757-5B1B8E2B208C}"/>
    <cellStyle name="Normal 2 3 2 24 6" xfId="9357" xr:uid="{35C1B9D8-9AAC-449D-8434-5D272DB7A2AF}"/>
    <cellStyle name="Normal 2 3 2 25" xfId="9358" xr:uid="{9C7ED8BB-2C74-40BC-A791-97B3C0463D75}"/>
    <cellStyle name="Normal 2 3 2 25 2" xfId="9359" xr:uid="{D2C2BF45-8D24-4D6F-BB7C-EFF38725A372}"/>
    <cellStyle name="Normal 2 3 2 25 3" xfId="9360" xr:uid="{4E4C3EAB-7EDC-478B-A730-51E4210EE2D0}"/>
    <cellStyle name="Normal 2 3 2 25 4" xfId="9361" xr:uid="{BBA68644-45C5-4D02-8234-0A1BC3873D1B}"/>
    <cellStyle name="Normal 2 3 2 25 5" xfId="9362" xr:uid="{8D516F96-784C-41EE-988B-F9C101CF8031}"/>
    <cellStyle name="Normal 2 3 2 25 6" xfId="9363" xr:uid="{108F2186-1BA6-47AA-942E-F5CADC161E88}"/>
    <cellStyle name="Normal 2 3 2 26" xfId="9364" xr:uid="{03C8D042-63BB-4D6D-BF74-7568A45BF5CD}"/>
    <cellStyle name="Normal 2 3 2 26 2" xfId="9365" xr:uid="{ACB090E8-6903-434C-B22C-290F3CD1A11A}"/>
    <cellStyle name="Normal 2 3 2 26 3" xfId="9366" xr:uid="{A0A40B56-76E3-4EAB-987E-0166EC01B7EC}"/>
    <cellStyle name="Normal 2 3 2 26 4" xfId="9367" xr:uid="{E4770992-BC33-4AA1-84A4-91F54B93A77C}"/>
    <cellStyle name="Normal 2 3 2 26 5" xfId="9368" xr:uid="{9B7B0548-004F-4BCA-A889-57C19596C7A9}"/>
    <cellStyle name="Normal 2 3 2 26 6" xfId="9369" xr:uid="{A94C216A-EB05-4F12-861E-BABF838D7624}"/>
    <cellStyle name="Normal 2 3 2 27" xfId="9370" xr:uid="{6BFF9538-8ED4-4167-A3B5-E9715D2E7664}"/>
    <cellStyle name="Normal 2 3 2 27 2" xfId="9371" xr:uid="{CD2D07F0-5CD0-4BDA-88AD-05347C46AE77}"/>
    <cellStyle name="Normal 2 3 2 27 3" xfId="9372" xr:uid="{36D0F0AB-5F83-47A4-B5BC-ADDC742A7FB8}"/>
    <cellStyle name="Normal 2 3 2 27 4" xfId="9373" xr:uid="{8842A5BF-4413-4F55-A12C-1EAD2164E238}"/>
    <cellStyle name="Normal 2 3 2 27 5" xfId="9374" xr:uid="{874F090F-9924-493C-A898-45EECEC2C2BF}"/>
    <cellStyle name="Normal 2 3 2 27 6" xfId="9375" xr:uid="{113F43BD-CE41-4A12-952C-1D5147FDB333}"/>
    <cellStyle name="Normal 2 3 2 28" xfId="9376" xr:uid="{C790577B-9D60-419C-849A-6A2D891AAA22}"/>
    <cellStyle name="Normal 2 3 2 28 2" xfId="9377" xr:uid="{F341C82A-C2E2-4C48-AB20-A9EFF4A05639}"/>
    <cellStyle name="Normal 2 3 2 28 3" xfId="9378" xr:uid="{07F24806-1A07-4A4E-9E47-097D095B5D06}"/>
    <cellStyle name="Normal 2 3 2 28 4" xfId="9379" xr:uid="{D2DC8091-DC32-494F-934C-246D1159C53F}"/>
    <cellStyle name="Normal 2 3 2 28 5" xfId="9380" xr:uid="{8917725E-DB80-4708-B7D7-7542179215A6}"/>
    <cellStyle name="Normal 2 3 2 28 6" xfId="9381" xr:uid="{D1D476F5-F85E-4F44-B2C1-85DE5CC9D8AE}"/>
    <cellStyle name="Normal 2 3 2 29" xfId="9382" xr:uid="{27F075B0-15A6-41BF-A75E-2BB134B4716B}"/>
    <cellStyle name="Normal 2 3 2 29 2" xfId="9383" xr:uid="{0669E1A6-C5C4-4822-8BEC-76C738B9CDF9}"/>
    <cellStyle name="Normal 2 3 2 29 3" xfId="9384" xr:uid="{0E8E2F65-0FF2-4BEA-9A60-5EDE17DBAF54}"/>
    <cellStyle name="Normal 2 3 2 29 4" xfId="9385" xr:uid="{F76B4248-507B-4BFC-A156-E0CBFBAA1B99}"/>
    <cellStyle name="Normal 2 3 2 29 5" xfId="9386" xr:uid="{7A9D33A1-0990-4571-BA91-1A2D20225C0A}"/>
    <cellStyle name="Normal 2 3 2 29 6" xfId="9387" xr:uid="{72F248CE-C872-4298-A2D5-30D1DADF642B}"/>
    <cellStyle name="Normal 2 3 2 3" xfId="9388" xr:uid="{BAC32481-B47D-46E6-ADDA-3EC484E57393}"/>
    <cellStyle name="Normal 2 3 2 3 10" xfId="9389" xr:uid="{37F0F433-1439-42BE-8EEC-A069A9CE22A9}"/>
    <cellStyle name="Normal 2 3 2 3 11" xfId="9390" xr:uid="{1FF1F72C-D10D-4617-9CE6-610E7946CF20}"/>
    <cellStyle name="Normal 2 3 2 3 12" xfId="9391" xr:uid="{6A56583E-CFBA-427A-8632-01577C48B0D1}"/>
    <cellStyle name="Normal 2 3 2 3 13" xfId="9392" xr:uid="{03D6F4B6-18D4-4661-915D-55A0C9B09D5E}"/>
    <cellStyle name="Normal 2 3 2 3 14" xfId="9393" xr:uid="{9B85065B-058B-4719-A358-0C0A61D5EE84}"/>
    <cellStyle name="Normal 2 3 2 3 15" xfId="9394" xr:uid="{BD4F268D-C176-411A-A2FC-D599AB434504}"/>
    <cellStyle name="Normal 2 3 2 3 16" xfId="9395" xr:uid="{E51A8843-851C-4B3E-B814-712775D08D62}"/>
    <cellStyle name="Normal 2 3 2 3 17" xfId="9396" xr:uid="{0C166AE8-2E5C-4D3A-A435-BC4329059E65}"/>
    <cellStyle name="Normal 2 3 2 3 18" xfId="9397" xr:uid="{4FA43EFF-619F-444F-9BD9-9E220FFE910D}"/>
    <cellStyle name="Normal 2 3 2 3 19" xfId="9398" xr:uid="{E1329483-D590-4A3D-A844-4B7CF39CC529}"/>
    <cellStyle name="Normal 2 3 2 3 2" xfId="9399" xr:uid="{FDA2D064-7D54-463E-931E-3966D4F15FAF}"/>
    <cellStyle name="Normal 2 3 2 3 20" xfId="9400" xr:uid="{D2E77279-862F-4051-91BE-FFD122DC7587}"/>
    <cellStyle name="Normal 2 3 2 3 21" xfId="9401" xr:uid="{FE8931D3-85B0-4B4B-B039-B06120007C0D}"/>
    <cellStyle name="Normal 2 3 2 3 22" xfId="9402" xr:uid="{687ADFE9-8117-4FD2-BAF0-0C00D2599866}"/>
    <cellStyle name="Normal 2 3 2 3 23" xfId="9403" xr:uid="{1D1C9517-4D7B-46CD-99CC-478CD2B1E941}"/>
    <cellStyle name="Normal 2 3 2 3 24" xfId="9404" xr:uid="{211CC72D-B2FA-41A7-807E-30EB95129C68}"/>
    <cellStyle name="Normal 2 3 2 3 25" xfId="9405" xr:uid="{446D4E52-8E8D-4891-A77F-BE6FFD2ADF5B}"/>
    <cellStyle name="Normal 2 3 2 3 26" xfId="9406" xr:uid="{9E84BFF5-EA6F-43CD-9C30-0748F90A966E}"/>
    <cellStyle name="Normal 2 3 2 3 27" xfId="9407" xr:uid="{FDC061B4-722A-4D2E-B7B9-28AB230EA9E3}"/>
    <cellStyle name="Normal 2 3 2 3 28" xfId="9408" xr:uid="{7530F692-18FF-4718-9331-F65079404FA7}"/>
    <cellStyle name="Normal 2 3 2 3 29" xfId="9409" xr:uid="{5A0FC761-3FDA-4D54-A091-24B8F22A6D8F}"/>
    <cellStyle name="Normal 2 3 2 3 3" xfId="9410" xr:uid="{1D3341DF-8085-463C-9A97-1FA89FB0419F}"/>
    <cellStyle name="Normal 2 3 2 3 30" xfId="9411" xr:uid="{0613D737-700A-4266-A783-BED8EE12E867}"/>
    <cellStyle name="Normal 2 3 2 3 31" xfId="9412" xr:uid="{737B399C-C38F-4FC4-AA2F-ED6C106C2FE3}"/>
    <cellStyle name="Normal 2 3 2 3 32" xfId="9413" xr:uid="{FF9DAE74-4ACD-4413-9AA1-7B0C8A13C453}"/>
    <cellStyle name="Normal 2 3 2 3 33" xfId="9414" xr:uid="{F58DF760-3EAA-448D-B266-AE5AD1D2ED30}"/>
    <cellStyle name="Normal 2 3 2 3 34" xfId="9415" xr:uid="{060D736A-B0B1-4706-91AD-14AE794FB62F}"/>
    <cellStyle name="Normal 2 3 2 3 35" xfId="9416" xr:uid="{4403B210-919D-4FE3-9970-E9F5951782F9}"/>
    <cellStyle name="Normal 2 3 2 3 36" xfId="9417" xr:uid="{D3C7A19B-5E13-4527-B7BC-071AAFD9F3A9}"/>
    <cellStyle name="Normal 2 3 2 3 37" xfId="9418" xr:uid="{35E00DDC-84E1-4921-B511-F26F4F6A359A}"/>
    <cellStyle name="Normal 2 3 2 3 38" xfId="9419" xr:uid="{87AD828E-3348-43B6-B89B-15F9980F5EC1}"/>
    <cellStyle name="Normal 2 3 2 3 39" xfId="9420" xr:uid="{B8D0EEC4-0C4F-47FF-9F7A-22FC9EF7E353}"/>
    <cellStyle name="Normal 2 3 2 3 4" xfId="9421" xr:uid="{97721E05-D705-4434-B266-D846E6152050}"/>
    <cellStyle name="Normal 2 3 2 3 40" xfId="9422" xr:uid="{9828E4D9-73E3-40A4-B251-F4D3C37BC9F2}"/>
    <cellStyle name="Normal 2 3 2 3 41" xfId="9423" xr:uid="{2DD270BE-8600-4F27-A72C-9F9EFB509AD2}"/>
    <cellStyle name="Normal 2 3 2 3 42" xfId="9424" xr:uid="{A75662D8-3F93-45DC-92E0-EACC7133AFB8}"/>
    <cellStyle name="Normal 2 3 2 3 43" xfId="9425" xr:uid="{DDE13C86-9D1F-4EE7-BEFF-65527BCBA9D2}"/>
    <cellStyle name="Normal 2 3 2 3 44" xfId="9426" xr:uid="{B2DA860F-98CB-4892-9B7C-8BE3385CA1C5}"/>
    <cellStyle name="Normal 2 3 2 3 45" xfId="9427" xr:uid="{47F7E93B-A833-4C5F-9AFA-6CD0F3EB0661}"/>
    <cellStyle name="Normal 2 3 2 3 46" xfId="9428" xr:uid="{F78467AC-12D6-4F38-92A1-768DFB500005}"/>
    <cellStyle name="Normal 2 3 2 3 47" xfId="9429" xr:uid="{98396866-2411-463F-91D8-AECAD416CAED}"/>
    <cellStyle name="Normal 2 3 2 3 48" xfId="9430" xr:uid="{FAEC31F7-B9E5-4620-B7EC-388FC3004C74}"/>
    <cellStyle name="Normal 2 3 2 3 49" xfId="9431" xr:uid="{A518FAC4-CB1A-4F3B-99C5-1D85482CF304}"/>
    <cellStyle name="Normal 2 3 2 3 5" xfId="9432" xr:uid="{7A4A32C7-7E0E-4165-B249-2E44D06D6D83}"/>
    <cellStyle name="Normal 2 3 2 3 50" xfId="9433" xr:uid="{FDDB24F8-DA36-43A6-AFCE-94080B23F9B3}"/>
    <cellStyle name="Normal 2 3 2 3 51" xfId="9434" xr:uid="{586D2896-EFC9-4AD9-A147-D4D2B8E8AE66}"/>
    <cellStyle name="Normal 2 3 2 3 52" xfId="9435" xr:uid="{270E0A59-B4A5-4D0C-A1D8-8881E8DA0579}"/>
    <cellStyle name="Normal 2 3 2 3 6" xfId="9436" xr:uid="{019E951F-5E77-4561-AF6E-9FA2364D2AB3}"/>
    <cellStyle name="Normal 2 3 2 3 7" xfId="9437" xr:uid="{D5DA049C-D496-4B7B-BDD8-760FFDAEFBE1}"/>
    <cellStyle name="Normal 2 3 2 3 8" xfId="9438" xr:uid="{1FB46D3B-C8FE-420B-B2ED-A9B833BE48FF}"/>
    <cellStyle name="Normal 2 3 2 3 9" xfId="9439" xr:uid="{BF8F1F11-366F-4522-BF56-082F4D64505F}"/>
    <cellStyle name="Normal 2 3 2 30" xfId="9440" xr:uid="{F51EB35B-EB9A-4AA7-ACAA-F80B9DE28079}"/>
    <cellStyle name="Normal 2 3 2 30 2" xfId="9441" xr:uid="{BC03D38F-8D50-4E2D-B188-5B331F57479D}"/>
    <cellStyle name="Normal 2 3 2 30 3" xfId="9442" xr:uid="{15C7E477-9AB4-4CE1-A1FB-2DD1CA4F5CAF}"/>
    <cellStyle name="Normal 2 3 2 30 4" xfId="9443" xr:uid="{50CACB68-DE80-401C-A4F6-F4C56ABF0487}"/>
    <cellStyle name="Normal 2 3 2 30 5" xfId="9444" xr:uid="{EB0013F1-C1B8-4179-B50B-8F8289F8A4F2}"/>
    <cellStyle name="Normal 2 3 2 30 6" xfId="9445" xr:uid="{DCAFCCF6-894A-42A8-A4BC-5CAE7B682036}"/>
    <cellStyle name="Normal 2 3 2 31" xfId="9446" xr:uid="{AEEBBA43-2F2A-4EBA-B42C-3446126F3618}"/>
    <cellStyle name="Normal 2 3 2 31 2" xfId="9447" xr:uid="{CDDC872C-9F75-4F1C-9609-37AFE18FA856}"/>
    <cellStyle name="Normal 2 3 2 31 3" xfId="9448" xr:uid="{82B1D68A-C903-4D46-8A62-BEB60651CF1F}"/>
    <cellStyle name="Normal 2 3 2 31 4" xfId="9449" xr:uid="{27536D2A-1A02-4906-A2C1-264D81E7AFE9}"/>
    <cellStyle name="Normal 2 3 2 31 5" xfId="9450" xr:uid="{6A02435B-0A17-4F4C-A384-083B1946C8BF}"/>
    <cellStyle name="Normal 2 3 2 31 6" xfId="9451" xr:uid="{3874EDD6-6E4D-4241-9522-0D8673B3B021}"/>
    <cellStyle name="Normal 2 3 2 32" xfId="9452" xr:uid="{3EB6D03A-37E8-484F-BE10-986554B1D9F7}"/>
    <cellStyle name="Normal 2 3 2 32 2" xfId="9453" xr:uid="{57D6A062-8417-47EB-B5EE-FB8C73AFEC43}"/>
    <cellStyle name="Normal 2 3 2 32 3" xfId="9454" xr:uid="{7D8502F2-E08F-4827-AA5B-38A1B5D63FCD}"/>
    <cellStyle name="Normal 2 3 2 32 4" xfId="9455" xr:uid="{4B68D32F-2E63-4D9F-A9AE-2F8A9E0B6402}"/>
    <cellStyle name="Normal 2 3 2 32 5" xfId="9456" xr:uid="{260134E1-8A66-4E55-8BE1-908800A4D864}"/>
    <cellStyle name="Normal 2 3 2 32 6" xfId="9457" xr:uid="{DCB74C98-0B34-47C2-A35B-0B8C7D32A2B6}"/>
    <cellStyle name="Normal 2 3 2 33" xfId="9458" xr:uid="{9A47D65C-9A0C-452B-8B93-F0FC0A3A8061}"/>
    <cellStyle name="Normal 2 3 2 33 2" xfId="9459" xr:uid="{2B6A9728-3851-4D6B-8A0D-4B4991E06BB8}"/>
    <cellStyle name="Normal 2 3 2 33 3" xfId="9460" xr:uid="{1662B547-E6E2-452A-A19A-EA8E6BC75BE7}"/>
    <cellStyle name="Normal 2 3 2 33 4" xfId="9461" xr:uid="{B1375DC7-5107-491B-8284-BE29E723684E}"/>
    <cellStyle name="Normal 2 3 2 33 5" xfId="9462" xr:uid="{F4CD3B25-5870-43CC-BEC6-23DE0D78703F}"/>
    <cellStyle name="Normal 2 3 2 33 6" xfId="9463" xr:uid="{864BC299-B3AD-4211-872E-9C87E52C5517}"/>
    <cellStyle name="Normal 2 3 2 34" xfId="9464" xr:uid="{6483EC1B-8259-4F49-8823-7D9B1162BA99}"/>
    <cellStyle name="Normal 2 3 2 34 2" xfId="9465" xr:uid="{3FC9F7AE-C551-4DF7-9FD6-31820BB1AC45}"/>
    <cellStyle name="Normal 2 3 2 34 3" xfId="9466" xr:uid="{4F5810DB-BF86-4712-B1D8-92BE50F5AE88}"/>
    <cellStyle name="Normal 2 3 2 34 4" xfId="9467" xr:uid="{CA4E58B2-3D30-434E-A553-18487FBDB523}"/>
    <cellStyle name="Normal 2 3 2 34 5" xfId="9468" xr:uid="{C7F6BE1A-9EAC-409D-B0E3-79CD7A0EF3A6}"/>
    <cellStyle name="Normal 2 3 2 34 6" xfId="9469" xr:uid="{37C52EF3-D1BE-4BB9-9E30-28EE510E3566}"/>
    <cellStyle name="Normal 2 3 2 35" xfId="9470" xr:uid="{BAC2FB63-BD84-4BB1-A05F-2B3479A13ED6}"/>
    <cellStyle name="Normal 2 3 2 35 2" xfId="9471" xr:uid="{835FC337-A37E-43A8-B7E3-3279DC17269D}"/>
    <cellStyle name="Normal 2 3 2 35 3" xfId="9472" xr:uid="{0F94742C-8C62-4DCF-995D-CB2CFE2DE393}"/>
    <cellStyle name="Normal 2 3 2 35 4" xfId="9473" xr:uid="{2FB1E5C3-166E-40C4-9A19-EF7EA7834CC7}"/>
    <cellStyle name="Normal 2 3 2 35 5" xfId="9474" xr:uid="{3DF3F138-7332-49AC-932F-C567C533C19D}"/>
    <cellStyle name="Normal 2 3 2 35 6" xfId="9475" xr:uid="{DECFF00F-843D-4E23-85FC-AD3B92AADAF8}"/>
    <cellStyle name="Normal 2 3 2 36" xfId="9476" xr:uid="{A3F72C52-C950-4CFA-A679-55F4157E9514}"/>
    <cellStyle name="Normal 2 3 2 36 2" xfId="9477" xr:uid="{E8EE5A9F-6396-4743-8D9D-D324874B6119}"/>
    <cellStyle name="Normal 2 3 2 36 3" xfId="9478" xr:uid="{3D97B5C7-CAAB-4DC3-ADDF-773725C1F98E}"/>
    <cellStyle name="Normal 2 3 2 36 4" xfId="9479" xr:uid="{1236537E-7DEB-4C63-B98F-1A1F73C7707D}"/>
    <cellStyle name="Normal 2 3 2 36 5" xfId="9480" xr:uid="{BC081A24-AEE8-4365-8D91-AE819A5D6812}"/>
    <cellStyle name="Normal 2 3 2 36 6" xfId="9481" xr:uid="{B97A7A05-F25C-49C3-87F5-E7FE125C23BE}"/>
    <cellStyle name="Normal 2 3 2 37" xfId="9482" xr:uid="{D1D9C9CB-E9C0-4246-8C86-EC00E760FC1B}"/>
    <cellStyle name="Normal 2 3 2 37 2" xfId="9483" xr:uid="{702A1840-B2A7-414F-B3AC-2535E5ECE060}"/>
    <cellStyle name="Normal 2 3 2 37 3" xfId="9484" xr:uid="{3D87CB48-8444-4DF6-8F09-CB1628BD826B}"/>
    <cellStyle name="Normal 2 3 2 37 4" xfId="9485" xr:uid="{79496252-F4ED-4BD1-A57A-120648BA4004}"/>
    <cellStyle name="Normal 2 3 2 37 5" xfId="9486" xr:uid="{9E374C0C-1E25-44E9-A0CC-6151E60425FA}"/>
    <cellStyle name="Normal 2 3 2 37 6" xfId="9487" xr:uid="{118C7C6A-0393-4F6A-A664-8379E658C329}"/>
    <cellStyle name="Normal 2 3 2 38" xfId="9488" xr:uid="{58E4C92C-E2ED-4A7C-AC02-C2B919E2529F}"/>
    <cellStyle name="Normal 2 3 2 38 2" xfId="9489" xr:uid="{3AFAF2FB-6D5F-4F8C-A456-1B171AD9D091}"/>
    <cellStyle name="Normal 2 3 2 38 3" xfId="9490" xr:uid="{8C0DC38F-F319-49C9-B69F-7E84128787B2}"/>
    <cellStyle name="Normal 2 3 2 38 4" xfId="9491" xr:uid="{351F3F98-CE0F-4794-A903-C72E24BF4098}"/>
    <cellStyle name="Normal 2 3 2 38 5" xfId="9492" xr:uid="{5CEFFEBB-272B-4FB1-B805-57243E4CE70A}"/>
    <cellStyle name="Normal 2 3 2 38 6" xfId="9493" xr:uid="{9B9DE989-C621-4DD9-9E4F-115E33CD6AB5}"/>
    <cellStyle name="Normal 2 3 2 39" xfId="9494" xr:uid="{1527067E-F914-4DC7-9A1E-F1363CF19319}"/>
    <cellStyle name="Normal 2 3 2 39 2" xfId="9495" xr:uid="{C9B372F0-D523-4618-A51A-1D9AE8AB34E7}"/>
    <cellStyle name="Normal 2 3 2 39 3" xfId="9496" xr:uid="{03758EBA-E77D-4998-A514-4DFADA08168C}"/>
    <cellStyle name="Normal 2 3 2 39 4" xfId="9497" xr:uid="{7D26B4EA-4F8D-4F83-A547-37CF31850C9D}"/>
    <cellStyle name="Normal 2 3 2 39 5" xfId="9498" xr:uid="{BBE08BCD-237B-4BA7-A915-9F04F609A13D}"/>
    <cellStyle name="Normal 2 3 2 39 6" xfId="9499" xr:uid="{6279E311-F3CB-484D-818C-62830A77DF59}"/>
    <cellStyle name="Normal 2 3 2 4" xfId="9500" xr:uid="{61FD2947-2CDA-4FC8-89B5-1E22BD8DE247}"/>
    <cellStyle name="Normal 2 3 2 4 2" xfId="9501" xr:uid="{0CE5DBF0-31FF-494E-99B6-D4B33AFB900D}"/>
    <cellStyle name="Normal 2 3 2 4 3" xfId="9502" xr:uid="{FEB53F9C-ADF3-4029-834C-F07E7E7FC80C}"/>
    <cellStyle name="Normal 2 3 2 4 4" xfId="9503" xr:uid="{64789C0B-92DC-41DE-BF44-E62955933C29}"/>
    <cellStyle name="Normal 2 3 2 4 5" xfId="9504" xr:uid="{B17B5EC5-446C-4B43-909E-2A6B1C9A3908}"/>
    <cellStyle name="Normal 2 3 2 4 6" xfId="9505" xr:uid="{FF394715-6BEA-4F6F-956B-D8ACBF7A5ECA}"/>
    <cellStyle name="Normal 2 3 2 40" xfId="9506" xr:uid="{0E077701-1E7B-4E1C-8EA7-354D475628C1}"/>
    <cellStyle name="Normal 2 3 2 40 2" xfId="9507" xr:uid="{ED59F55E-365F-4378-902F-765D99E26D35}"/>
    <cellStyle name="Normal 2 3 2 40 3" xfId="9508" xr:uid="{8FD29602-2E72-4996-8820-1B348408D083}"/>
    <cellStyle name="Normal 2 3 2 40 4" xfId="9509" xr:uid="{4F9FA183-EEBC-40B7-9E72-1FCDC7490345}"/>
    <cellStyle name="Normal 2 3 2 40 5" xfId="9510" xr:uid="{FE39F8E9-35A0-4F17-A34E-29C41EF11BD7}"/>
    <cellStyle name="Normal 2 3 2 40 6" xfId="9511" xr:uid="{916913CA-A2C7-492E-9E71-2489C76F6CA9}"/>
    <cellStyle name="Normal 2 3 2 41" xfId="9512" xr:uid="{776AFAD4-4475-4996-A429-33AF03D4BB2C}"/>
    <cellStyle name="Normal 2 3 2 41 2" xfId="9513" xr:uid="{CF70671C-ABBE-4D86-A586-174E9F433DAE}"/>
    <cellStyle name="Normal 2 3 2 41 3" xfId="9514" xr:uid="{E1256E82-83AE-42AF-BF7B-7D1DC5AC2471}"/>
    <cellStyle name="Normal 2 3 2 41 4" xfId="9515" xr:uid="{3A3FF983-F4EB-41F2-9FD3-B3FB854C5FC6}"/>
    <cellStyle name="Normal 2 3 2 41 5" xfId="9516" xr:uid="{FD5CAF4A-71D8-42C8-B207-B90A5E89C417}"/>
    <cellStyle name="Normal 2 3 2 41 6" xfId="9517" xr:uid="{58A512D1-9380-4354-BA53-0205E327AFDE}"/>
    <cellStyle name="Normal 2 3 2 42" xfId="9518" xr:uid="{5A4F522B-E303-4D92-B968-A06F3DF6E823}"/>
    <cellStyle name="Normal 2 3 2 42 2" xfId="9519" xr:uid="{DA661C88-E36E-4981-8CB2-0963BB1FA1E2}"/>
    <cellStyle name="Normal 2 3 2 42 3" xfId="9520" xr:uid="{9A5D34A1-7DDB-47E3-B060-5B854ED4BB12}"/>
    <cellStyle name="Normal 2 3 2 42 4" xfId="9521" xr:uid="{6F96C1F8-C6BF-4AA5-AFC6-B2607C379F4C}"/>
    <cellStyle name="Normal 2 3 2 42 5" xfId="9522" xr:uid="{A632B480-8E0A-4140-BB12-047544E1077D}"/>
    <cellStyle name="Normal 2 3 2 42 6" xfId="9523" xr:uid="{8134EAC9-0F94-46D5-84B8-0864C6658B7C}"/>
    <cellStyle name="Normal 2 3 2 43" xfId="9524" xr:uid="{E97E961D-B2E5-4B3C-B0D8-BADCFC98FF1B}"/>
    <cellStyle name="Normal 2 3 2 43 2" xfId="9525" xr:uid="{07E9147D-AFC1-4477-BCBA-149C097C6891}"/>
    <cellStyle name="Normal 2 3 2 43 3" xfId="9526" xr:uid="{7AAA842F-1873-4984-9651-C0A832A4691D}"/>
    <cellStyle name="Normal 2 3 2 43 4" xfId="9527" xr:uid="{74B67FD9-82F0-4F00-A4E0-7E03D7398B1B}"/>
    <cellStyle name="Normal 2 3 2 43 5" xfId="9528" xr:uid="{1496DDB8-4DC7-40CA-AA6D-5136D868DA9B}"/>
    <cellStyle name="Normal 2 3 2 43 6" xfId="9529" xr:uid="{CE81A91A-9293-4C78-9113-B1F060BF9A20}"/>
    <cellStyle name="Normal 2 3 2 44" xfId="9530" xr:uid="{F614C3F4-FAF2-4D2B-A182-CB999B02A930}"/>
    <cellStyle name="Normal 2 3 2 44 2" xfId="9531" xr:uid="{3B0466D5-15F9-4F0A-8D84-765F0A846277}"/>
    <cellStyle name="Normal 2 3 2 44 3" xfId="9532" xr:uid="{C5063C5A-BD8E-427D-97A9-737F8BD7E201}"/>
    <cellStyle name="Normal 2 3 2 44 4" xfId="9533" xr:uid="{AD0D2D4A-71DF-4A52-8930-3B828F470665}"/>
    <cellStyle name="Normal 2 3 2 44 5" xfId="9534" xr:uid="{DF0530BA-4A7B-4F1E-9B2C-E86BDCCFE7C7}"/>
    <cellStyle name="Normal 2 3 2 44 6" xfId="9535" xr:uid="{B0C5C0A7-B161-4230-9271-1D12BFA110EB}"/>
    <cellStyle name="Normal 2 3 2 45" xfId="9536" xr:uid="{59D00F20-BA22-4DFE-978E-DA6F7A38DCBC}"/>
    <cellStyle name="Normal 2 3 2 45 2" xfId="9537" xr:uid="{37A05AA9-0CC2-4ED8-8086-AD0AD5D96DD3}"/>
    <cellStyle name="Normal 2 3 2 45 3" xfId="9538" xr:uid="{9AE85C33-D692-4482-AC7D-9C7C570B2158}"/>
    <cellStyle name="Normal 2 3 2 45 4" xfId="9539" xr:uid="{AFDF3E4B-6563-4096-9FAB-D23BDCF1E673}"/>
    <cellStyle name="Normal 2 3 2 45 5" xfId="9540" xr:uid="{57C5D2D3-EE2F-4748-83B0-C73B5DA3213D}"/>
    <cellStyle name="Normal 2 3 2 45 6" xfId="9541" xr:uid="{C85837E9-754B-43FC-AAF5-75E3899ACD38}"/>
    <cellStyle name="Normal 2 3 2 46" xfId="9542" xr:uid="{C20387B8-7139-4C4F-88FC-E53A26617370}"/>
    <cellStyle name="Normal 2 3 2 46 2" xfId="9543" xr:uid="{FFD6916D-3C3C-4E5E-AC38-F9A2BAC29C44}"/>
    <cellStyle name="Normal 2 3 2 46 3" xfId="9544" xr:uid="{7AA1CD71-CF49-4414-BA74-A81B6D7776D8}"/>
    <cellStyle name="Normal 2 3 2 46 4" xfId="9545" xr:uid="{D97AD151-317D-4684-8742-367760F07655}"/>
    <cellStyle name="Normal 2 3 2 46 5" xfId="9546" xr:uid="{60D12B69-8812-4D1B-BF87-468C5BFE1CBD}"/>
    <cellStyle name="Normal 2 3 2 46 6" xfId="9547" xr:uid="{76870317-440A-482C-BFB3-323DCE03C0E5}"/>
    <cellStyle name="Normal 2 3 2 47" xfId="9548" xr:uid="{4B798F6B-C4C9-44E9-A2B6-FE25574E7A82}"/>
    <cellStyle name="Normal 2 3 2 47 2" xfId="9549" xr:uid="{9355B676-0054-41B4-9081-60D1218DAE64}"/>
    <cellStyle name="Normal 2 3 2 47 3" xfId="9550" xr:uid="{9537A0C4-9324-46C5-A69C-40A8DA65137F}"/>
    <cellStyle name="Normal 2 3 2 47 4" xfId="9551" xr:uid="{3A35FFF3-C0CC-4B87-80FC-83997726D6CF}"/>
    <cellStyle name="Normal 2 3 2 47 5" xfId="9552" xr:uid="{0161A27F-EE04-415C-9369-24D2A0FB2CDA}"/>
    <cellStyle name="Normal 2 3 2 47 6" xfId="9553" xr:uid="{E478A002-39D2-4B1B-9E48-6B49678E6248}"/>
    <cellStyle name="Normal 2 3 2 48" xfId="9554" xr:uid="{B4E6208A-E4D6-4CF2-867D-884689C6FB81}"/>
    <cellStyle name="Normal 2 3 2 48 2" xfId="9555" xr:uid="{3717C0A8-9DEF-45A6-8B70-B27CDDDF5926}"/>
    <cellStyle name="Normal 2 3 2 48 3" xfId="9556" xr:uid="{C08EADDA-944D-47A5-940E-EBDF75387A1F}"/>
    <cellStyle name="Normal 2 3 2 48 4" xfId="9557" xr:uid="{EA380B32-2E3A-404C-90A1-2D57C4E5A0E0}"/>
    <cellStyle name="Normal 2 3 2 48 5" xfId="9558" xr:uid="{585E444A-5A5A-40C8-937C-9BD550EA3694}"/>
    <cellStyle name="Normal 2 3 2 48 6" xfId="9559" xr:uid="{16D99803-5033-4237-80FD-0FD31A7B3EA7}"/>
    <cellStyle name="Normal 2 3 2 49" xfId="9560" xr:uid="{E3026436-3EDC-42BE-AE70-96F1FB255044}"/>
    <cellStyle name="Normal 2 3 2 5" xfId="9561" xr:uid="{D103F7F5-9E5E-4231-AFFC-3FA0E5910E9D}"/>
    <cellStyle name="Normal 2 3 2 5 2" xfId="9562" xr:uid="{83BDC4A0-C88A-4452-9BC9-FE9E47AAF694}"/>
    <cellStyle name="Normal 2 3 2 5 3" xfId="9563" xr:uid="{05D4E686-B0BE-409B-A139-139684573ACC}"/>
    <cellStyle name="Normal 2 3 2 5 4" xfId="9564" xr:uid="{54695B1F-A0F0-44B9-8343-26FAF45062DF}"/>
    <cellStyle name="Normal 2 3 2 5 5" xfId="9565" xr:uid="{69F5CDF2-A64C-4A16-83C8-F9F8C737C1D7}"/>
    <cellStyle name="Normal 2 3 2 5 6" xfId="9566" xr:uid="{4A7FA1B6-32CC-4AAD-86B6-2DF62DCD4ABE}"/>
    <cellStyle name="Normal 2 3 2 50" xfId="9567" xr:uid="{6ACC592C-C9FF-4906-9A45-361B90D5B857}"/>
    <cellStyle name="Normal 2 3 2 51" xfId="9568" xr:uid="{1E2BC90F-843C-42CE-8090-BC0BE53F9F52}"/>
    <cellStyle name="Normal 2 3 2 52" xfId="9569" xr:uid="{29D7AA93-DD68-4A9F-A816-CD0BEA4AEC3B}"/>
    <cellStyle name="Normal 2 3 2 53" xfId="9570" xr:uid="{B7E3B0F6-EF05-4414-9761-1A185F6ED704}"/>
    <cellStyle name="Normal 2 3 2 54" xfId="9571" xr:uid="{DDA4B06B-0750-40E3-84CC-B1139338AF98}"/>
    <cellStyle name="Normal 2 3 2 55" xfId="9572" xr:uid="{9E0A127A-848E-4F41-AEA8-1E8C36599096}"/>
    <cellStyle name="Normal 2 3 2 56" xfId="9573" xr:uid="{6AED0608-258D-4C94-B348-799E432B3ED8}"/>
    <cellStyle name="Normal 2 3 2 57" xfId="9574" xr:uid="{0C88B479-9AA7-4E5C-BE34-053281033DAD}"/>
    <cellStyle name="Normal 2 3 2 58" xfId="9575" xr:uid="{A8B13759-D62C-4C05-878F-329E9D39BE60}"/>
    <cellStyle name="Normal 2 3 2 59" xfId="9576" xr:uid="{BB19490A-BCF1-4D34-947F-0BA39CE336E5}"/>
    <cellStyle name="Normal 2 3 2 6" xfId="9577" xr:uid="{0194D985-AB19-409F-B709-6D2B33104F8D}"/>
    <cellStyle name="Normal 2 3 2 6 2" xfId="9578" xr:uid="{1E672373-4AFC-441F-BF29-A9186F9818A5}"/>
    <cellStyle name="Normal 2 3 2 6 3" xfId="9579" xr:uid="{3958B874-E412-4FA0-AEBF-F749057D87C2}"/>
    <cellStyle name="Normal 2 3 2 6 4" xfId="9580" xr:uid="{2793DF62-E333-4E7D-BCB9-DE8294F17C2B}"/>
    <cellStyle name="Normal 2 3 2 6 5" xfId="9581" xr:uid="{7101E726-50F8-4A04-84B0-D642315E9440}"/>
    <cellStyle name="Normal 2 3 2 6 6" xfId="9582" xr:uid="{CEB4AA9B-843D-405B-9B18-46E8A273340A}"/>
    <cellStyle name="Normal 2 3 2 60" xfId="9583" xr:uid="{CF3D4A5A-AB1C-4C43-AB46-BC6C149DAE92}"/>
    <cellStyle name="Normal 2 3 2 61" xfId="9584" xr:uid="{5A82D8C0-D77C-48BE-B57E-DA26CCA6B039}"/>
    <cellStyle name="Normal 2 3 2 62" xfId="9585" xr:uid="{8E8B303F-BD4E-4858-90FC-F79E0928867F}"/>
    <cellStyle name="Normal 2 3 2 63" xfId="9586" xr:uid="{CA69037D-5116-410C-A6F7-1F4FAD984C10}"/>
    <cellStyle name="Normal 2 3 2 64" xfId="9587" xr:uid="{628D7295-ACB5-4244-865F-AA86B3F5E53A}"/>
    <cellStyle name="Normal 2 3 2 65" xfId="9588" xr:uid="{677EE4C5-8AFC-4857-A852-6C66F0D6D04B}"/>
    <cellStyle name="Normal 2 3 2 66" xfId="9589" xr:uid="{1E87E6FC-795A-47E8-A217-82507B42825B}"/>
    <cellStyle name="Normal 2 3 2 67" xfId="9590" xr:uid="{97372F1D-F002-47C6-8D79-643CC3CBA3BD}"/>
    <cellStyle name="Normal 2 3 2 68" xfId="9591" xr:uid="{DEBCC4FF-356B-4181-B178-8A740577F73D}"/>
    <cellStyle name="Normal 2 3 2 69" xfId="9592" xr:uid="{4549E313-67EF-4997-B6AE-844C8365AB97}"/>
    <cellStyle name="Normal 2 3 2 7" xfId="9593" xr:uid="{D1AD993E-E9F9-41BF-8EB5-F55AA035C68C}"/>
    <cellStyle name="Normal 2 3 2 7 2" xfId="9594" xr:uid="{B777EE18-0DBC-4C2D-8938-EF3A1C6D2DE4}"/>
    <cellStyle name="Normal 2 3 2 7 3" xfId="9595" xr:uid="{218BE41B-CDEE-4608-B4CA-AA046490CEEB}"/>
    <cellStyle name="Normal 2 3 2 7 4" xfId="9596" xr:uid="{AD71A608-D733-44A4-B88C-D383BEAC5AF0}"/>
    <cellStyle name="Normal 2 3 2 7 5" xfId="9597" xr:uid="{39F18857-197E-4008-826A-EA3F2FD9C618}"/>
    <cellStyle name="Normal 2 3 2 7 6" xfId="9598" xr:uid="{9745D462-EB4C-4488-A791-5383ED88D19A}"/>
    <cellStyle name="Normal 2 3 2 70" xfId="9599" xr:uid="{B5222431-54B1-4821-A86D-48C7BE6490E9}"/>
    <cellStyle name="Normal 2 3 2 71" xfId="9600" xr:uid="{2B06BDB4-60D3-477B-83F3-FD8B29DB2B6C}"/>
    <cellStyle name="Normal 2 3 2 72" xfId="9601" xr:uid="{FD0729AD-ECEB-4940-902A-EA93791700DC}"/>
    <cellStyle name="Normal 2 3 2 73" xfId="9602" xr:uid="{568633DD-5047-4FF2-AAB5-6B3555EC5D08}"/>
    <cellStyle name="Normal 2 3 2 74" xfId="9603" xr:uid="{B99C5A42-C131-4F3B-A35E-76C887D27E1E}"/>
    <cellStyle name="Normal 2 3 2 74 10" xfId="9604" xr:uid="{BE68563D-32C0-42FF-A176-E234EBE7419F}"/>
    <cellStyle name="Normal 2 3 2 74 11" xfId="9605" xr:uid="{CDA64E1B-3858-4C43-B962-2C795B1E167D}"/>
    <cellStyle name="Normal 2 3 2 74 12" xfId="9606" xr:uid="{4C5EE7D1-C5CD-470B-93EE-C5459D6A4671}"/>
    <cellStyle name="Normal 2 3 2 74 13" xfId="9607" xr:uid="{6E4D3447-5C77-481F-879F-3E57CE1A8647}"/>
    <cellStyle name="Normal 2 3 2 74 14" xfId="9608" xr:uid="{CCB062E7-3800-4A71-B908-A15FE81C5AFA}"/>
    <cellStyle name="Normal 2 3 2 74 15" xfId="9609" xr:uid="{5A6F779F-ED0B-41E2-B503-FB2C18D933B0}"/>
    <cellStyle name="Normal 2 3 2 74 16" xfId="9610" xr:uid="{6EB9C66E-010C-41CE-8465-4A8F3B73058F}"/>
    <cellStyle name="Normal 2 3 2 74 17" xfId="9611" xr:uid="{A6FDA3E5-03DE-4BAC-9162-C3119D49671F}"/>
    <cellStyle name="Normal 2 3 2 74 18" xfId="9612" xr:uid="{4F5331D4-73FF-4220-BD9A-B38C941CAB3D}"/>
    <cellStyle name="Normal 2 3 2 74 19" xfId="9613" xr:uid="{894D0107-0B0E-4568-A178-6135C06280AE}"/>
    <cellStyle name="Normal 2 3 2 74 2" xfId="9614" xr:uid="{ABCB6870-9240-40E5-9607-1F8167EB0D64}"/>
    <cellStyle name="Normal 2 3 2 74 2 10" xfId="9615" xr:uid="{77C70C96-A4BB-48D8-BB01-614E3E80F45E}"/>
    <cellStyle name="Normal 2 3 2 74 2 11" xfId="9616" xr:uid="{3FA497FF-A122-46D4-B02B-7BB910819EBF}"/>
    <cellStyle name="Normal 2 3 2 74 2 12" xfId="9617" xr:uid="{EE01A8BD-1E79-4512-97AE-C0A75601E8EE}"/>
    <cellStyle name="Normal 2 3 2 74 2 13" xfId="9618" xr:uid="{3F6C67F3-54A1-432A-9F6E-DF4F524D3F76}"/>
    <cellStyle name="Normal 2 3 2 74 2 14" xfId="9619" xr:uid="{768D3AB4-933B-4035-AB72-7012378DC76C}"/>
    <cellStyle name="Normal 2 3 2 74 2 15" xfId="9620" xr:uid="{72822362-62DF-4D8D-8583-47454352DB52}"/>
    <cellStyle name="Normal 2 3 2 74 2 16" xfId="9621" xr:uid="{8975A397-6682-43A6-BC2F-65DDD2B53E14}"/>
    <cellStyle name="Normal 2 3 2 74 2 17" xfId="9622" xr:uid="{9B765A75-F873-42E9-A452-A4788B2F7562}"/>
    <cellStyle name="Normal 2 3 2 74 2 18" xfId="9623" xr:uid="{FCFBB002-FABC-423A-B0B1-E6366CB654F0}"/>
    <cellStyle name="Normal 2 3 2 74 2 19" xfId="9624" xr:uid="{FB8307EE-4C0F-43C6-8DED-1F7A6F29A084}"/>
    <cellStyle name="Normal 2 3 2 74 2 2" xfId="9625" xr:uid="{0D600DFD-F06C-445D-A615-982852BBBECA}"/>
    <cellStyle name="Normal 2 3 2 74 2 20" xfId="9626" xr:uid="{6A233CA9-68C7-4CFA-AE7C-070ED72B75C3}"/>
    <cellStyle name="Normal 2 3 2 74 2 21" xfId="9627" xr:uid="{528029B2-913F-4651-874E-3CD4BA290B31}"/>
    <cellStyle name="Normal 2 3 2 74 2 22" xfId="9628" xr:uid="{7B84BF5E-6013-4E82-A07E-9A8A652580A0}"/>
    <cellStyle name="Normal 2 3 2 74 2 23" xfId="9629" xr:uid="{6A6B6188-0B37-4C59-B6FF-228CB86FAFCC}"/>
    <cellStyle name="Normal 2 3 2 74 2 24" xfId="9630" xr:uid="{CCFF275B-CF99-4308-A8C3-0482472CE6E6}"/>
    <cellStyle name="Normal 2 3 2 74 2 25" xfId="9631" xr:uid="{C7C1E290-B1EC-4350-B0AA-E634F58B58B8}"/>
    <cellStyle name="Normal 2 3 2 74 2 26" xfId="9632" xr:uid="{D72F8494-5855-4727-9E7E-D34867FC3434}"/>
    <cellStyle name="Normal 2 3 2 74 2 27" xfId="9633" xr:uid="{C180685D-4B65-44A7-8127-EC207ED7590D}"/>
    <cellStyle name="Normal 2 3 2 74 2 28" xfId="9634" xr:uid="{94682C85-8125-42C9-BD87-D88975C398FF}"/>
    <cellStyle name="Normal 2 3 2 74 2 29" xfId="9635" xr:uid="{427A6778-FFE2-44E5-B046-3D0E2FA11472}"/>
    <cellStyle name="Normal 2 3 2 74 2 3" xfId="9636" xr:uid="{70758C24-3A72-4B3C-97E4-2E03BB65F93A}"/>
    <cellStyle name="Normal 2 3 2 74 2 30" xfId="9637" xr:uid="{89F9DBCD-3E53-4104-94FB-716AE2372449}"/>
    <cellStyle name="Normal 2 3 2 74 2 31" xfId="9638" xr:uid="{726F828A-2545-47D5-ADFA-6E7F9F5FBF3B}"/>
    <cellStyle name="Normal 2 3 2 74 2 32" xfId="9639" xr:uid="{EBBBD857-59B7-4D56-A828-B0D6654A03BC}"/>
    <cellStyle name="Normal 2 3 2 74 2 33" xfId="9640" xr:uid="{A2170AB4-D224-4B95-9BD3-1540B3BC0FBD}"/>
    <cellStyle name="Normal 2 3 2 74 2 34" xfId="9641" xr:uid="{5F1A15E6-9849-449F-A06F-B452C0BEA8BF}"/>
    <cellStyle name="Normal 2 3 2 74 2 35" xfId="9642" xr:uid="{9FD2C16A-68B3-4529-8774-D358279626F9}"/>
    <cellStyle name="Normal 2 3 2 74 2 36" xfId="9643" xr:uid="{98C0B227-F4A1-4A55-BE54-3D65602C2168}"/>
    <cellStyle name="Normal 2 3 2 74 2 37" xfId="9644" xr:uid="{80399DAA-074B-4813-9366-6B50E15BEEDB}"/>
    <cellStyle name="Normal 2 3 2 74 2 38" xfId="9645" xr:uid="{B96FE92B-D053-4E26-A73A-8F89EF7E5443}"/>
    <cellStyle name="Normal 2 3 2 74 2 4" xfId="9646" xr:uid="{15C2C711-6F8F-4CDE-8139-F40B7E5EC2EF}"/>
    <cellStyle name="Normal 2 3 2 74 2 5" xfId="9647" xr:uid="{F63B5F7C-84FB-47B5-8C1B-8C214FC64054}"/>
    <cellStyle name="Normal 2 3 2 74 2 6" xfId="9648" xr:uid="{91C4299B-CEDF-498A-BC25-533813896C15}"/>
    <cellStyle name="Normal 2 3 2 74 2 7" xfId="9649" xr:uid="{6287B7D5-B789-46E3-A4F7-3D598363FBC6}"/>
    <cellStyle name="Normal 2 3 2 74 2 8" xfId="9650" xr:uid="{1E455D87-F233-45F5-9125-165ECA4CDB13}"/>
    <cellStyle name="Normal 2 3 2 74 2 9" xfId="9651" xr:uid="{4DFBC672-110B-43DA-874B-6D4B47E1A145}"/>
    <cellStyle name="Normal 2 3 2 74 20" xfId="9652" xr:uid="{EC849EE2-81DE-4BD0-8928-ECB8EF21BF46}"/>
    <cellStyle name="Normal 2 3 2 74 21" xfId="9653" xr:uid="{0BB7AC47-750D-47A6-9E6A-22BA7286599E}"/>
    <cellStyle name="Normal 2 3 2 74 22" xfId="9654" xr:uid="{DE0A7B07-1C1F-4E3E-9AFF-65D4A5C71015}"/>
    <cellStyle name="Normal 2 3 2 74 23" xfId="9655" xr:uid="{5F334345-0002-4163-9060-4A7331D6D678}"/>
    <cellStyle name="Normal 2 3 2 74 24" xfId="9656" xr:uid="{FE18D013-64C9-4D54-A83E-232F1E361970}"/>
    <cellStyle name="Normal 2 3 2 74 25" xfId="9657" xr:uid="{4E7763BA-4477-4B3C-B43D-CEC9165B5A12}"/>
    <cellStyle name="Normal 2 3 2 74 26" xfId="9658" xr:uid="{4862D1E6-A5DF-4279-8485-68504302806C}"/>
    <cellStyle name="Normal 2 3 2 74 27" xfId="9659" xr:uid="{EC91C841-BD57-4544-A89E-9502569385C3}"/>
    <cellStyle name="Normal 2 3 2 74 28" xfId="9660" xr:uid="{BF907461-9CB3-4A68-9562-2BAF4AF77689}"/>
    <cellStyle name="Normal 2 3 2 74 29" xfId="9661" xr:uid="{02F036C7-C960-4196-86FA-D0EB5A8AA3EA}"/>
    <cellStyle name="Normal 2 3 2 74 3" xfId="9662" xr:uid="{2299DCFB-C665-43D7-AC99-D1FA810D1170}"/>
    <cellStyle name="Normal 2 3 2 74 30" xfId="9663" xr:uid="{0E4EC702-90D4-493C-882F-3695A8BF3E89}"/>
    <cellStyle name="Normal 2 3 2 74 31" xfId="9664" xr:uid="{DBF1EEF1-E63D-46EA-BD35-8D53C6008E1A}"/>
    <cellStyle name="Normal 2 3 2 74 32" xfId="9665" xr:uid="{589E7C52-CF3B-4404-AC92-751FF4E2308B}"/>
    <cellStyle name="Normal 2 3 2 74 33" xfId="9666" xr:uid="{482DDFBE-4028-4C06-A7DE-DE1786D6546B}"/>
    <cellStyle name="Normal 2 3 2 74 34" xfId="9667" xr:uid="{D6F064C3-7F5F-40BE-B11C-4060E551ED95}"/>
    <cellStyle name="Normal 2 3 2 74 35" xfId="9668" xr:uid="{A5C12696-B228-4A4D-BC10-80B71DD4AADC}"/>
    <cellStyle name="Normal 2 3 2 74 36" xfId="9669" xr:uid="{F85E2F10-EA25-4514-945A-5FEFB77792AF}"/>
    <cellStyle name="Normal 2 3 2 74 37" xfId="9670" xr:uid="{8087297F-239C-41C7-AE65-0A7D7C620AE9}"/>
    <cellStyle name="Normal 2 3 2 74 38" xfId="9671" xr:uid="{08AC4C23-688E-4ED6-80C1-B2686C3EAECB}"/>
    <cellStyle name="Normal 2 3 2 74 4" xfId="9672" xr:uid="{8E5472CC-3B48-4337-AEF6-E538C52A94B7}"/>
    <cellStyle name="Normal 2 3 2 74 5" xfId="9673" xr:uid="{D4F0E1E4-5EE3-4F13-A82A-0967E09B7D16}"/>
    <cellStyle name="Normal 2 3 2 74 6" xfId="9674" xr:uid="{1E596F80-C0B2-49E5-9CBD-D4232317506C}"/>
    <cellStyle name="Normal 2 3 2 74 7" xfId="9675" xr:uid="{66D5F128-F0C3-497A-BEDD-984126D27960}"/>
    <cellStyle name="Normal 2 3 2 74 8" xfId="9676" xr:uid="{5EB614E8-DBC4-4CBE-BF1D-E4CF8764DC6B}"/>
    <cellStyle name="Normal 2 3 2 74 9" xfId="9677" xr:uid="{A93E8BF6-269E-41D5-8C09-595D5AFD4364}"/>
    <cellStyle name="Normal 2 3 2 75" xfId="9678" xr:uid="{B43166A6-1AB8-46E8-A64D-2375FE7DC0C9}"/>
    <cellStyle name="Normal 2 3 2 76" xfId="9679" xr:uid="{9ED22189-D63F-498A-92A1-A67B0D17BBC9}"/>
    <cellStyle name="Normal 2 3 2 77" xfId="9680" xr:uid="{E50BA2F4-45C0-4B12-BA15-71CC75873D96}"/>
    <cellStyle name="Normal 2 3 2 78" xfId="9681" xr:uid="{AE520D38-4DF1-453D-9AF0-676A472F4DE0}"/>
    <cellStyle name="Normal 2 3 2 79" xfId="9682" xr:uid="{51CB83D5-A2A0-487D-A810-A3A6ADE8879E}"/>
    <cellStyle name="Normal 2 3 2 8" xfId="9683" xr:uid="{19616FA0-E54A-4187-B476-410C7A8DA149}"/>
    <cellStyle name="Normal 2 3 2 8 2" xfId="9684" xr:uid="{89AE39DA-43C9-4323-9AF0-6FA0C01B51F3}"/>
    <cellStyle name="Normal 2 3 2 8 3" xfId="9685" xr:uid="{D40FF9DD-4DD2-4EE3-B483-AA1D0701231C}"/>
    <cellStyle name="Normal 2 3 2 8 4" xfId="9686" xr:uid="{E8B01B17-7847-4966-A2DE-E31138855A86}"/>
    <cellStyle name="Normal 2 3 2 8 5" xfId="9687" xr:uid="{7EF97F46-CC60-4565-A38F-145DFEFCBBA7}"/>
    <cellStyle name="Normal 2 3 2 8 6" xfId="9688" xr:uid="{CEA56AFB-F8F1-4BB7-94FA-BA56D4A349D0}"/>
    <cellStyle name="Normal 2 3 2 80" xfId="9689" xr:uid="{A26FE905-34CF-43F3-AF51-007361720A91}"/>
    <cellStyle name="Normal 2 3 2 81" xfId="9690" xr:uid="{7EC32834-BE2F-4E0F-8F43-26BEFA875DE6}"/>
    <cellStyle name="Normal 2 3 2 82" xfId="9691" xr:uid="{CFF722FD-3008-425D-B852-0357D4829967}"/>
    <cellStyle name="Normal 2 3 2 83" xfId="9692" xr:uid="{54263FB7-772D-4074-9790-B8E4DF67153E}"/>
    <cellStyle name="Normal 2 3 2 84" xfId="9693" xr:uid="{6EAB9654-5392-4C9F-A318-34BFB8D33EE4}"/>
    <cellStyle name="Normal 2 3 2 85" xfId="9694" xr:uid="{F28065DD-2C84-4CCE-B21A-AA1D047213EF}"/>
    <cellStyle name="Normal 2 3 2 86" xfId="9695" xr:uid="{419D1D7D-304E-48DE-AF6D-AE8BEA73FBF8}"/>
    <cellStyle name="Normal 2 3 2 87" xfId="9696" xr:uid="{4FB926C1-88B6-428A-9BE8-36204DB0C6E1}"/>
    <cellStyle name="Normal 2 3 2 88" xfId="9697" xr:uid="{DE62A99B-F4F3-4E89-8877-091030088C9E}"/>
    <cellStyle name="Normal 2 3 2 89" xfId="9698" xr:uid="{AFBB320E-66C0-4C01-AED9-5B74A09FADCE}"/>
    <cellStyle name="Normal 2 3 2 9" xfId="9699" xr:uid="{C0FEC979-5E63-4C29-B28D-0E151742295C}"/>
    <cellStyle name="Normal 2 3 2 9 2" xfId="9700" xr:uid="{DABA6C68-BBB5-41AA-BEB2-3F91E0A070C1}"/>
    <cellStyle name="Normal 2 3 2 9 3" xfId="9701" xr:uid="{744D1ADD-E81E-41B8-B528-B46C87C483AB}"/>
    <cellStyle name="Normal 2 3 2 9 4" xfId="9702" xr:uid="{A1F271F6-D417-439D-98AE-B0D2819EBF8D}"/>
    <cellStyle name="Normal 2 3 2 9 5" xfId="9703" xr:uid="{73B058EC-0584-410E-8147-B1C8F4F32BC2}"/>
    <cellStyle name="Normal 2 3 2 9 6" xfId="9704" xr:uid="{F5AF3930-C62C-4682-BED4-325496F1EECF}"/>
    <cellStyle name="Normal 2 3 2 90" xfId="9705" xr:uid="{231BCF39-9A84-4073-9593-B9DB70E58290}"/>
    <cellStyle name="Normal 2 3 2 91" xfId="9706" xr:uid="{C2BACE9D-29C8-4C5B-81EB-BE2C82A0E50F}"/>
    <cellStyle name="Normal 2 3 2 92" xfId="9707" xr:uid="{4F03DF73-0789-4069-A52F-8480043337C1}"/>
    <cellStyle name="Normal 2 3 2 93" xfId="9708" xr:uid="{76E616BF-940E-4A0B-B2CC-06D7CB71313C}"/>
    <cellStyle name="Normal 2 3 2 94" xfId="9709" xr:uid="{4F5861DF-3D21-4D36-9EC7-6FC134E2BBC0}"/>
    <cellStyle name="Normal 2 3 2 95" xfId="9710" xr:uid="{1F96E7DC-83A4-4EC5-90AB-6AD546903487}"/>
    <cellStyle name="Normal 2 3 2 96" xfId="9711" xr:uid="{22099441-05F8-4CFC-B79E-593B6D533F90}"/>
    <cellStyle name="Normal 2 3 2 97" xfId="9712" xr:uid="{6C0BAA2B-595D-4CBF-BF20-1DE1D7973F5E}"/>
    <cellStyle name="Normal 2 3 2 98" xfId="9713" xr:uid="{A4CBF0DD-0CE0-4337-8FEA-F2BDABD8CF0A}"/>
    <cellStyle name="Normal 2 3 2 99" xfId="9714" xr:uid="{84195E79-E111-4A61-8F67-DE53A6AD3A90}"/>
    <cellStyle name="Normal 2 3 20" xfId="9715" xr:uid="{A45B3E3F-CBF5-4CE8-929D-98D3B1605EAC}"/>
    <cellStyle name="Normal 2 3 20 2" xfId="9716" xr:uid="{D938D3BA-5C46-48EA-8918-9FA4A518C677}"/>
    <cellStyle name="Normal 2 3 20 3" xfId="9717" xr:uid="{1052F34C-8ABF-47CA-88A8-AB730405D8F9}"/>
    <cellStyle name="Normal 2 3 20 4" xfId="9718" xr:uid="{571598CF-76D9-4309-8902-0392D33CB26C}"/>
    <cellStyle name="Normal 2 3 20 5" xfId="9719" xr:uid="{B8F1D255-18A4-44A5-AB9C-D7C9A68F9CBD}"/>
    <cellStyle name="Normal 2 3 20 6" xfId="9720" xr:uid="{B5685D80-3DA0-4676-A965-4A92A89D32C3}"/>
    <cellStyle name="Normal 2 3 21" xfId="9721" xr:uid="{DC86DC8F-FC08-4835-B553-E0C160C2F3B4}"/>
    <cellStyle name="Normal 2 3 21 2" xfId="9722" xr:uid="{EFBBC5B0-DC36-4FA8-9D21-BAB6DA6C4A83}"/>
    <cellStyle name="Normal 2 3 21 3" xfId="9723" xr:uid="{2C8B1215-4115-4172-AFFF-23C0EFA751DD}"/>
    <cellStyle name="Normal 2 3 21 4" xfId="9724" xr:uid="{6D133232-C268-475D-837B-1093548745E6}"/>
    <cellStyle name="Normal 2 3 21 5" xfId="9725" xr:uid="{EAD98F07-831C-48F9-BF22-586BD44DDD78}"/>
    <cellStyle name="Normal 2 3 21 6" xfId="9726" xr:uid="{C037BF1E-5935-418C-8C63-0EFD94885885}"/>
    <cellStyle name="Normal 2 3 22" xfId="9727" xr:uid="{A4E1F17A-5325-4F3A-8A16-1AC55BAB52EA}"/>
    <cellStyle name="Normal 2 3 22 2" xfId="9728" xr:uid="{36F222A7-8012-4A62-8762-4CBEE9433D97}"/>
    <cellStyle name="Normal 2 3 22 3" xfId="9729" xr:uid="{15510A0B-242E-4267-8D73-CA005ECB8D6A}"/>
    <cellStyle name="Normal 2 3 22 4" xfId="9730" xr:uid="{6CC3D579-7F46-40F6-BB66-3ACBBF6A9B77}"/>
    <cellStyle name="Normal 2 3 22 5" xfId="9731" xr:uid="{80E298E8-2C6E-4157-9631-3DC7EC4DCCB8}"/>
    <cellStyle name="Normal 2 3 22 6" xfId="9732" xr:uid="{C8CBA5CE-C56D-4E71-9B9E-3C6D632A549C}"/>
    <cellStyle name="Normal 2 3 23" xfId="9733" xr:uid="{E2650CF3-C4A0-4336-8229-E111CD94B03A}"/>
    <cellStyle name="Normal 2 3 23 2" xfId="9734" xr:uid="{FB7912FD-E4BD-4BE2-A12A-5BA59D11DBDE}"/>
    <cellStyle name="Normal 2 3 23 3" xfId="9735" xr:uid="{9766DAA5-BB6D-4F91-8A7E-A6EAEFA341ED}"/>
    <cellStyle name="Normal 2 3 23 4" xfId="9736" xr:uid="{F0E56CA6-1ECC-4473-BD57-5A755926E3AB}"/>
    <cellStyle name="Normal 2 3 23 5" xfId="9737" xr:uid="{1B93155B-3A15-4BC4-82C6-C786F1FA534F}"/>
    <cellStyle name="Normal 2 3 23 6" xfId="9738" xr:uid="{1DF67D1C-E455-4DEA-97D6-2FB68CDE80BC}"/>
    <cellStyle name="Normal 2 3 24" xfId="9739" xr:uid="{1D630BDF-1F72-44CE-9A93-BF3B51380DF1}"/>
    <cellStyle name="Normal 2 3 24 2" xfId="9740" xr:uid="{0A54D69D-C64C-461B-A250-A0F520CD2F1F}"/>
    <cellStyle name="Normal 2 3 24 3" xfId="9741" xr:uid="{B300EAAF-32FF-4E08-AA2A-31E2A46CF0E1}"/>
    <cellStyle name="Normal 2 3 24 4" xfId="9742" xr:uid="{99C924AC-D8B3-47E3-BE32-FAFDAA0E9BDC}"/>
    <cellStyle name="Normal 2 3 24 5" xfId="9743" xr:uid="{835412BF-3B24-4C57-99E5-6AD4A77B26C0}"/>
    <cellStyle name="Normal 2 3 24 6" xfId="9744" xr:uid="{A8B57C51-10F5-4EC1-8364-73E6F3F3F9DF}"/>
    <cellStyle name="Normal 2 3 25" xfId="9745" xr:uid="{27167B50-2EEC-4DA9-BD04-C734C86B5E45}"/>
    <cellStyle name="Normal 2 3 25 2" xfId="9746" xr:uid="{7AB01A0D-B9E1-4E7D-B7DB-F578ADC9CA79}"/>
    <cellStyle name="Normal 2 3 25 3" xfId="9747" xr:uid="{60051063-8E17-4CE1-9E0B-75F165BF7A21}"/>
    <cellStyle name="Normal 2 3 25 4" xfId="9748" xr:uid="{C3828691-2AAE-4D6A-B960-DDBFC5A8134C}"/>
    <cellStyle name="Normal 2 3 25 5" xfId="9749" xr:uid="{F5124331-A270-4599-9498-B2642B16F1FE}"/>
    <cellStyle name="Normal 2 3 25 6" xfId="9750" xr:uid="{8B4194C0-866F-4734-943C-54EA55032358}"/>
    <cellStyle name="Normal 2 3 26" xfId="9751" xr:uid="{B65BF8A8-38E9-443E-9659-777E6B0D861A}"/>
    <cellStyle name="Normal 2 3 26 2" xfId="9752" xr:uid="{13F95CE1-6920-4142-9770-F775A40D673A}"/>
    <cellStyle name="Normal 2 3 26 3" xfId="9753" xr:uid="{16F59897-3CF7-4213-BF1E-AE0EED9A17D7}"/>
    <cellStyle name="Normal 2 3 26 4" xfId="9754" xr:uid="{B77F07EA-1694-464E-B2FA-664ECD3D17D0}"/>
    <cellStyle name="Normal 2 3 26 5" xfId="9755" xr:uid="{A832F308-D4C7-48DE-9964-3EA4AE1C0040}"/>
    <cellStyle name="Normal 2 3 26 6" xfId="9756" xr:uid="{5861B418-4828-446C-A305-A75DE958AD40}"/>
    <cellStyle name="Normal 2 3 27" xfId="9757" xr:uid="{855AEB47-662D-4186-90D2-89039E4389EC}"/>
    <cellStyle name="Normal 2 3 27 10" xfId="9758" xr:uid="{4CE1C5B6-A263-48CD-B514-6FA32F989397}"/>
    <cellStyle name="Normal 2 3 27 2" xfId="9759" xr:uid="{A36BE4A8-97C5-4B3D-A235-064C99DBEC9C}"/>
    <cellStyle name="Normal 2 3 27 2 2" xfId="9760" xr:uid="{C0A40AC6-87E9-4BC2-A2C8-A011977325F2}"/>
    <cellStyle name="Normal 2 3 27 2 3" xfId="9761" xr:uid="{9AB69827-91CD-46E4-A883-C2E867A2E04C}"/>
    <cellStyle name="Normal 2 3 27 2 4" xfId="9762" xr:uid="{78BAF65E-DA97-4A01-B7A4-6EF1521E32AF}"/>
    <cellStyle name="Normal 2 3 27 2 5" xfId="9763" xr:uid="{04253AF3-0706-4DE7-83D8-BE79761B3EA7}"/>
    <cellStyle name="Normal 2 3 27 2 6" xfId="9764" xr:uid="{2ED9EAF5-D395-4A12-9A77-2AAC4E81DCD7}"/>
    <cellStyle name="Normal 2 3 27 3" xfId="9765" xr:uid="{CE21FD9C-8585-4D38-AC30-BAC40AEAE766}"/>
    <cellStyle name="Normal 2 3 27 4" xfId="9766" xr:uid="{B1699318-B8C4-4104-BF1A-6E5BCA284E9A}"/>
    <cellStyle name="Normal 2 3 27 5" xfId="9767" xr:uid="{8425CEBC-731F-497F-8DA7-D58616494F63}"/>
    <cellStyle name="Normal 2 3 27 6" xfId="9768" xr:uid="{476696C2-B15A-4DB2-9A38-F496DD28B06E}"/>
    <cellStyle name="Normal 2 3 27 7" xfId="9769" xr:uid="{12C0C433-0E2E-4132-A036-06C1A8C117A6}"/>
    <cellStyle name="Normal 2 3 27 8" xfId="9770" xr:uid="{78AB804B-A5D8-43F4-A902-3181DE46D22B}"/>
    <cellStyle name="Normal 2 3 27 9" xfId="9771" xr:uid="{1CC125F0-C4EE-4FAD-8DA1-97E7A29653C5}"/>
    <cellStyle name="Normal 2 3 28" xfId="9772" xr:uid="{925F9481-A522-4DD3-92D3-23618F084073}"/>
    <cellStyle name="Normal 2 3 28 2" xfId="9773" xr:uid="{91F6A640-C282-41A3-8FAF-D93F9C487D36}"/>
    <cellStyle name="Normal 2 3 28 3" xfId="9774" xr:uid="{4DC4B8EA-3BB2-4166-8E86-8815B5EFD1AA}"/>
    <cellStyle name="Normal 2 3 28 4" xfId="9775" xr:uid="{7D5F56AA-5244-4818-9C6F-E9E691539245}"/>
    <cellStyle name="Normal 2 3 28 5" xfId="9776" xr:uid="{E6C2EDA2-F63A-4DBB-A9EA-CC0AA53D9B20}"/>
    <cellStyle name="Normal 2 3 28 6" xfId="9777" xr:uid="{69A986D4-9E0A-4FFE-BAC7-EAA259A4C9A9}"/>
    <cellStyle name="Normal 2 3 29" xfId="9778" xr:uid="{DDA50A5D-F281-4F7A-9ED4-51871FCAFF66}"/>
    <cellStyle name="Normal 2 3 29 2" xfId="9779" xr:uid="{0F10164B-D682-4586-8AE3-70D85EE3E061}"/>
    <cellStyle name="Normal 2 3 29 3" xfId="9780" xr:uid="{49995F9B-CF10-424C-8556-87CC17409556}"/>
    <cellStyle name="Normal 2 3 29 4" xfId="9781" xr:uid="{7AE87EC5-87FD-4B5C-BB82-B049AAEDA209}"/>
    <cellStyle name="Normal 2 3 29 5" xfId="9782" xr:uid="{2F7B1424-3639-40B2-872D-82A50A7DD20F}"/>
    <cellStyle name="Normal 2 3 29 6" xfId="9783" xr:uid="{5454DC4D-048A-45E1-B747-911080324128}"/>
    <cellStyle name="Normal 2 3 3" xfId="9784" xr:uid="{14EBE14D-0946-46B2-AB25-E5DA2876D14E}"/>
    <cellStyle name="Normal 2 3 3 10" xfId="9785" xr:uid="{668678E0-0D27-43F2-9972-10BF93C4F478}"/>
    <cellStyle name="Normal 2 3 3 11" xfId="9786" xr:uid="{B63D65BC-42F9-455C-8FF9-C7B307551029}"/>
    <cellStyle name="Normal 2 3 3 12" xfId="9787" xr:uid="{646D0B96-0B09-451A-BCB8-9037AFDF5DB7}"/>
    <cellStyle name="Normal 2 3 3 13" xfId="9788" xr:uid="{0A645B43-6E0A-42EA-8435-A57B281046D9}"/>
    <cellStyle name="Normal 2 3 3 14" xfId="9789" xr:uid="{3F9D8250-918D-4748-9849-C695F825E497}"/>
    <cellStyle name="Normal 2 3 3 15" xfId="9790" xr:uid="{D8AD9B9C-C0F7-479C-8103-D307AD041C46}"/>
    <cellStyle name="Normal 2 3 3 16" xfId="9791" xr:uid="{8C62780A-4D80-446B-80AD-A6B1B4421F66}"/>
    <cellStyle name="Normal 2 3 3 17" xfId="9792" xr:uid="{91F29375-2A8C-491E-B38A-1BB7228BC173}"/>
    <cellStyle name="Normal 2 3 3 18" xfId="9793" xr:uid="{9EB33D24-9297-4BA7-962D-EC53B101176B}"/>
    <cellStyle name="Normal 2 3 3 19" xfId="9794" xr:uid="{4B979726-2530-4798-9BEC-DB1D32CB67C2}"/>
    <cellStyle name="Normal 2 3 3 2" xfId="9795" xr:uid="{3063A993-8378-4DE4-86EC-8334BDA1D39F}"/>
    <cellStyle name="Normal 2 3 3 2 10" xfId="9796" xr:uid="{93FE5E53-E406-40D6-BB2B-2840E68E8BE4}"/>
    <cellStyle name="Normal 2 3 3 2 11" xfId="9797" xr:uid="{47557752-265A-4764-B443-227B468B3F9F}"/>
    <cellStyle name="Normal 2 3 3 2 12" xfId="9798" xr:uid="{F425EE8F-BB07-445A-B2CB-070D3FA5B98A}"/>
    <cellStyle name="Normal 2 3 3 2 13" xfId="9799" xr:uid="{B95871A0-8EFB-4135-B146-556CA6E8EF78}"/>
    <cellStyle name="Normal 2 3 3 2 14" xfId="9800" xr:uid="{2A1A3563-A537-404D-9701-C1167146AE2D}"/>
    <cellStyle name="Normal 2 3 3 2 15" xfId="9801" xr:uid="{3304669E-3F48-4C67-9F55-1C924604359C}"/>
    <cellStyle name="Normal 2 3 3 2 16" xfId="9802" xr:uid="{A1CFFDA4-8A80-4F11-AAD2-7298FDCDC435}"/>
    <cellStyle name="Normal 2 3 3 2 17" xfId="9803" xr:uid="{81E4D696-477A-48DD-9F5F-6EB48A6869F8}"/>
    <cellStyle name="Normal 2 3 3 2 18" xfId="9804" xr:uid="{8E8638A4-AF5B-4DBB-A563-7F465CA501B8}"/>
    <cellStyle name="Normal 2 3 3 2 19" xfId="9805" xr:uid="{68AF91A9-E54B-4C03-8437-E73B546F46FE}"/>
    <cellStyle name="Normal 2 3 3 2 2" xfId="9806" xr:uid="{75085C15-F3D8-495A-B045-891194439459}"/>
    <cellStyle name="Normal 2 3 3 2 2 10" xfId="9807" xr:uid="{7AECF28D-09D8-406F-8F66-6F19BC223DE3}"/>
    <cellStyle name="Normal 2 3 3 2 2 11" xfId="9808" xr:uid="{B8612854-CAB3-4A40-AE1B-79EC11318F1B}"/>
    <cellStyle name="Normal 2 3 3 2 2 12" xfId="9809" xr:uid="{63157784-BE30-4F98-9482-106075BE14F2}"/>
    <cellStyle name="Normal 2 3 3 2 2 13" xfId="9810" xr:uid="{7226BA27-0498-4194-80DC-571FE9A54A1A}"/>
    <cellStyle name="Normal 2 3 3 2 2 14" xfId="9811" xr:uid="{45393BB4-7A49-4510-9B44-EBF37ACA91FB}"/>
    <cellStyle name="Normal 2 3 3 2 2 15" xfId="9812" xr:uid="{BEF13B37-D849-4DF2-9BA8-03047BB31D6C}"/>
    <cellStyle name="Normal 2 3 3 2 2 16" xfId="9813" xr:uid="{E0C6C86C-E1F0-43B6-B51E-BF2814B6AB4D}"/>
    <cellStyle name="Normal 2 3 3 2 2 17" xfId="9814" xr:uid="{68468911-14E2-45CC-BC41-73E650FE3D5B}"/>
    <cellStyle name="Normal 2 3 3 2 2 18" xfId="9815" xr:uid="{54BF0E3B-0623-4138-85A2-5C880FC51FB4}"/>
    <cellStyle name="Normal 2 3 3 2 2 19" xfId="9816" xr:uid="{91C2C367-A8A2-4A80-B55E-6EF882F5408D}"/>
    <cellStyle name="Normal 2 3 3 2 2 2" xfId="9817" xr:uid="{B7E71696-8FAF-4497-8357-B80072B60859}"/>
    <cellStyle name="Normal 2 3 3 2 2 2 10" xfId="9818" xr:uid="{956B0565-D421-4754-B28F-11EECEC30071}"/>
    <cellStyle name="Normal 2 3 3 2 2 2 11" xfId="9819" xr:uid="{0DA235D7-B7E3-49F1-8E1B-C5F3CC8B24D7}"/>
    <cellStyle name="Normal 2 3 3 2 2 2 12" xfId="9820" xr:uid="{43827C57-F275-4F02-90F5-2DFCD6A1E93E}"/>
    <cellStyle name="Normal 2 3 3 2 2 2 13" xfId="9821" xr:uid="{7DC91B36-FAFC-4D59-9E17-21CB5C9F3A44}"/>
    <cellStyle name="Normal 2 3 3 2 2 2 14" xfId="9822" xr:uid="{D8C80EB6-572E-43D7-B515-88BE6C9C153C}"/>
    <cellStyle name="Normal 2 3 3 2 2 2 15" xfId="9823" xr:uid="{0723D51D-9AC5-41F4-9DB2-EB8E183E631D}"/>
    <cellStyle name="Normal 2 3 3 2 2 2 16" xfId="9824" xr:uid="{850E47AC-C05C-4B93-A9E4-C1CC6450EA35}"/>
    <cellStyle name="Normal 2 3 3 2 2 2 17" xfId="9825" xr:uid="{B9884ADD-3222-45D3-ABCB-D3E38429F7E2}"/>
    <cellStyle name="Normal 2 3 3 2 2 2 18" xfId="9826" xr:uid="{D76CCCB0-91BC-4918-A17D-9B203BC892AD}"/>
    <cellStyle name="Normal 2 3 3 2 2 2 19" xfId="9827" xr:uid="{2B3191C7-D12F-409D-9B63-5D113C7C791E}"/>
    <cellStyle name="Normal 2 3 3 2 2 2 2" xfId="9828" xr:uid="{7CD44D7F-C3E8-4EE0-981A-D8C168A1B847}"/>
    <cellStyle name="Normal 2 3 3 2 2 2 20" xfId="9829" xr:uid="{AB40094D-7089-45D9-B712-ABFABD261337}"/>
    <cellStyle name="Normal 2 3 3 2 2 2 21" xfId="9830" xr:uid="{DF2A6BDA-CD6A-490B-AF0A-112B4A567930}"/>
    <cellStyle name="Normal 2 3 3 2 2 2 22" xfId="9831" xr:uid="{F0FB17E3-D4A2-429C-A368-F9E223AC65AA}"/>
    <cellStyle name="Normal 2 3 3 2 2 2 23" xfId="9832" xr:uid="{D72B2C38-70F2-4000-B368-B7E19E8C0951}"/>
    <cellStyle name="Normal 2 3 3 2 2 2 24" xfId="9833" xr:uid="{C9618223-0F0C-4B4E-90E5-1A6113A7DDCC}"/>
    <cellStyle name="Normal 2 3 3 2 2 2 25" xfId="9834" xr:uid="{1616FB88-C1DD-43BE-A083-8E5CBE668E77}"/>
    <cellStyle name="Normal 2 3 3 2 2 2 26" xfId="9835" xr:uid="{F497CF42-B2BB-454B-BC22-52BF8742CE69}"/>
    <cellStyle name="Normal 2 3 3 2 2 2 27" xfId="9836" xr:uid="{7EDAC81A-49C6-41EB-9B92-4C7431AD4C44}"/>
    <cellStyle name="Normal 2 3 3 2 2 2 28" xfId="9837" xr:uid="{423C1793-8CFE-4418-BA99-36C63C888FC7}"/>
    <cellStyle name="Normal 2 3 3 2 2 2 29" xfId="9838" xr:uid="{4D1F214C-A87B-4379-B844-5AF756BB0AAF}"/>
    <cellStyle name="Normal 2 3 3 2 2 2 3" xfId="9839" xr:uid="{5C49A92B-7B4D-4367-BE24-1D9DA5A38D16}"/>
    <cellStyle name="Normal 2 3 3 2 2 2 30" xfId="9840" xr:uid="{5739A8CC-C447-4B09-A360-8A44FA24CF00}"/>
    <cellStyle name="Normal 2 3 3 2 2 2 31" xfId="9841" xr:uid="{879A83C9-9C9A-42F1-B2C6-712D3CE5827F}"/>
    <cellStyle name="Normal 2 3 3 2 2 2 32" xfId="9842" xr:uid="{54634CF9-88FD-4750-B83C-9375A0EB7C16}"/>
    <cellStyle name="Normal 2 3 3 2 2 2 33" xfId="9843" xr:uid="{E3C058D5-BCBD-4184-90F9-D3A66E2469F2}"/>
    <cellStyle name="Normal 2 3 3 2 2 2 34" xfId="9844" xr:uid="{E5ED4CA5-9151-4A00-87FB-176AA7B2C4A7}"/>
    <cellStyle name="Normal 2 3 3 2 2 2 35" xfId="9845" xr:uid="{4CDC9369-CA98-473D-A35E-817C204FBBF7}"/>
    <cellStyle name="Normal 2 3 3 2 2 2 36" xfId="9846" xr:uid="{1FC6863C-909E-451A-8F68-BAA2EC2519B1}"/>
    <cellStyle name="Normal 2 3 3 2 2 2 37" xfId="9847" xr:uid="{2D47EEA1-84B9-430C-BA80-051E4F130F85}"/>
    <cellStyle name="Normal 2 3 3 2 2 2 38" xfId="9848" xr:uid="{B4FF8C25-2480-4258-BE62-58FFF3640E19}"/>
    <cellStyle name="Normal 2 3 3 2 2 2 4" xfId="9849" xr:uid="{610BED80-9449-4445-8BF7-2BD31FF9FFD3}"/>
    <cellStyle name="Normal 2 3 3 2 2 2 5" xfId="9850" xr:uid="{36EBCBA4-0EAC-40A1-AAB6-A1C5E07B2CF1}"/>
    <cellStyle name="Normal 2 3 3 2 2 2 6" xfId="9851" xr:uid="{626E0921-9649-4DA6-8247-27C8A32F722D}"/>
    <cellStyle name="Normal 2 3 3 2 2 2 7" xfId="9852" xr:uid="{F0DAE228-FE00-4C65-B3EB-E45F19F8DE6D}"/>
    <cellStyle name="Normal 2 3 3 2 2 2 8" xfId="9853" xr:uid="{060F41DD-5192-4B82-97B1-76F8BB3F2CFA}"/>
    <cellStyle name="Normal 2 3 3 2 2 2 9" xfId="9854" xr:uid="{1A07A8CC-D22E-42F0-85B9-3C29A6C75EAF}"/>
    <cellStyle name="Normal 2 3 3 2 2 20" xfId="9855" xr:uid="{A2DAD5EA-676A-4CF1-BFE0-275988F5B336}"/>
    <cellStyle name="Normal 2 3 3 2 2 21" xfId="9856" xr:uid="{C466D4B9-A131-4B70-9BF5-D14F16522BF1}"/>
    <cellStyle name="Normal 2 3 3 2 2 22" xfId="9857" xr:uid="{1928295D-7E9B-4A59-B79C-F7A9B61E6695}"/>
    <cellStyle name="Normal 2 3 3 2 2 23" xfId="9858" xr:uid="{02194CE1-C5CB-4DA8-9B99-029DFD7E89A3}"/>
    <cellStyle name="Normal 2 3 3 2 2 24" xfId="9859" xr:uid="{E592BFD7-4C80-4171-BCFC-E02F1C7ADC38}"/>
    <cellStyle name="Normal 2 3 3 2 2 25" xfId="9860" xr:uid="{1E0FD12B-D6A1-4A13-B1DC-DAF74F7C2DA1}"/>
    <cellStyle name="Normal 2 3 3 2 2 26" xfId="9861" xr:uid="{DC0C30EB-1BE5-41EE-9AC4-65023CA638AA}"/>
    <cellStyle name="Normal 2 3 3 2 2 27" xfId="9862" xr:uid="{2C96AA59-7F95-4992-9E38-EC16B1D236AA}"/>
    <cellStyle name="Normal 2 3 3 2 2 28" xfId="9863" xr:uid="{6692FA90-6C05-4F28-951E-1A3735D30B5F}"/>
    <cellStyle name="Normal 2 3 3 2 2 29" xfId="9864" xr:uid="{A132484D-236E-47DE-AF8A-7E148EDEB652}"/>
    <cellStyle name="Normal 2 3 3 2 2 3" xfId="9865" xr:uid="{C98A38D8-D316-4F49-ABC9-31A6DDFC1CCC}"/>
    <cellStyle name="Normal 2 3 3 2 2 30" xfId="9866" xr:uid="{E8BE6391-FD2C-4917-8A5B-B1A6D7B0E595}"/>
    <cellStyle name="Normal 2 3 3 2 2 31" xfId="9867" xr:uid="{824BB187-F639-4BAF-9506-178C4BA532AE}"/>
    <cellStyle name="Normal 2 3 3 2 2 32" xfId="9868" xr:uid="{A7351226-A449-442B-BF6D-E270DB6A3EA7}"/>
    <cellStyle name="Normal 2 3 3 2 2 33" xfId="9869" xr:uid="{128644E0-8355-442B-8A2F-26FC587AD595}"/>
    <cellStyle name="Normal 2 3 3 2 2 34" xfId="9870" xr:uid="{48516529-9C22-4E95-B1F4-381EDC86F372}"/>
    <cellStyle name="Normal 2 3 3 2 2 35" xfId="9871" xr:uid="{A0E4D12C-F7B3-4EC3-85AA-090497696510}"/>
    <cellStyle name="Normal 2 3 3 2 2 36" xfId="9872" xr:uid="{BF8D26EB-396B-46A9-8C56-7CD4DCAF23FE}"/>
    <cellStyle name="Normal 2 3 3 2 2 37" xfId="9873" xr:uid="{7739A1ED-FE76-4D36-A59F-52906E31BEBA}"/>
    <cellStyle name="Normal 2 3 3 2 2 38" xfId="9874" xr:uid="{7DE1290B-BC22-4AE5-A7D5-60ECD0176492}"/>
    <cellStyle name="Normal 2 3 3 2 2 4" xfId="9875" xr:uid="{7A56A645-2D0E-48FD-BD27-6E3D5811BEBF}"/>
    <cellStyle name="Normal 2 3 3 2 2 5" xfId="9876" xr:uid="{4C377F11-EF4B-4957-A1A8-0D368DF9D227}"/>
    <cellStyle name="Normal 2 3 3 2 2 6" xfId="9877" xr:uid="{C6B86E40-D0CD-4F0C-B2DA-543372AF2A6F}"/>
    <cellStyle name="Normal 2 3 3 2 2 7" xfId="9878" xr:uid="{46A7BCA6-F2FA-443B-B0BF-F436AB8E3828}"/>
    <cellStyle name="Normal 2 3 3 2 2 8" xfId="9879" xr:uid="{7EBED568-DCA2-4F4F-8D8A-CA343ED131B3}"/>
    <cellStyle name="Normal 2 3 3 2 2 9" xfId="9880" xr:uid="{C1FF9DBC-66C5-4EC8-866E-3B10DD9DBA85}"/>
    <cellStyle name="Normal 2 3 3 2 20" xfId="9881" xr:uid="{EDA042E7-46C5-4E16-B245-AC03B1EBDD71}"/>
    <cellStyle name="Normal 2 3 3 2 21" xfId="9882" xr:uid="{6C069184-AD41-4BCD-8A90-84375E5CBBC3}"/>
    <cellStyle name="Normal 2 3 3 2 22" xfId="9883" xr:uid="{619E9564-6E84-4A36-A2F1-A4A3F78959CA}"/>
    <cellStyle name="Normal 2 3 3 2 23" xfId="9884" xr:uid="{881B2449-40C1-41BF-A7B4-1B7165D5FDBC}"/>
    <cellStyle name="Normal 2 3 3 2 24" xfId="9885" xr:uid="{274B5356-844D-4D46-BAF0-2681E947B767}"/>
    <cellStyle name="Normal 2 3 3 2 25" xfId="9886" xr:uid="{3EF96320-BB90-4E8F-BBA7-4D51868FE8A1}"/>
    <cellStyle name="Normal 2 3 3 2 26" xfId="9887" xr:uid="{56A5AE19-B33C-4FB6-8625-732EF0DCCEB3}"/>
    <cellStyle name="Normal 2 3 3 2 27" xfId="9888" xr:uid="{2CD90251-7C97-4A39-BD6E-F0222409C45F}"/>
    <cellStyle name="Normal 2 3 3 2 28" xfId="9889" xr:uid="{346641FE-22E5-4504-8CB2-285916887BEF}"/>
    <cellStyle name="Normal 2 3 3 2 29" xfId="9890" xr:uid="{408EAD83-6DBF-48FE-8139-568FE3E85AAC}"/>
    <cellStyle name="Normal 2 3 3 2 3" xfId="9891" xr:uid="{C11AE2AF-E413-4A43-92B5-B71827E6A163}"/>
    <cellStyle name="Normal 2 3 3 2 30" xfId="9892" xr:uid="{394A070C-E89D-4A54-AE72-CAB193FB85DD}"/>
    <cellStyle name="Normal 2 3 3 2 31" xfId="9893" xr:uid="{5AF68B8E-E9EC-441F-B718-AA620CF27CCD}"/>
    <cellStyle name="Normal 2 3 3 2 32" xfId="9894" xr:uid="{14E133F3-6F6E-4C1B-8CA3-9572CCB0B8BF}"/>
    <cellStyle name="Normal 2 3 3 2 33" xfId="9895" xr:uid="{51280AED-8B3D-48D0-A8DB-440DF5112952}"/>
    <cellStyle name="Normal 2 3 3 2 34" xfId="9896" xr:uid="{380DC9CB-F7F4-4059-A7B7-387184DD099D}"/>
    <cellStyle name="Normal 2 3 3 2 35" xfId="9897" xr:uid="{C318F309-4180-4E67-A7F7-C1FADEBDD98E}"/>
    <cellStyle name="Normal 2 3 3 2 36" xfId="9898" xr:uid="{00AEC42A-F74D-4467-99B3-01571D2DE331}"/>
    <cellStyle name="Normal 2 3 3 2 37" xfId="9899" xr:uid="{8BB02C9F-8C0B-4620-94CA-6BA455E88F88}"/>
    <cellStyle name="Normal 2 3 3 2 38" xfId="9900" xr:uid="{A4992D36-684D-42D5-9D94-D22ECEE95E99}"/>
    <cellStyle name="Normal 2 3 3 2 39" xfId="9901" xr:uid="{B71E9483-2E2F-47DE-9D76-D3931E6A2630}"/>
    <cellStyle name="Normal 2 3 3 2 4" xfId="9902" xr:uid="{5EDB33B1-0E4C-402F-B518-277C9FC4DF1B}"/>
    <cellStyle name="Normal 2 3 3 2 40" xfId="9903" xr:uid="{8C37967F-6BA9-4667-811E-6A924DBAB611}"/>
    <cellStyle name="Normal 2 3 3 2 41" xfId="9904" xr:uid="{274A6766-2617-4E04-8E75-3635EAE4B90F}"/>
    <cellStyle name="Normal 2 3 3 2 42" xfId="9905" xr:uid="{04744458-78C7-42EE-B8D4-388E9CACB6BA}"/>
    <cellStyle name="Normal 2 3 3 2 43" xfId="9906" xr:uid="{E93EB93B-7AE2-4B96-B9A6-EA3E015D6EC1}"/>
    <cellStyle name="Normal 2 3 3 2 44" xfId="9907" xr:uid="{A7781332-ED34-4233-B6A7-AF7358FBF0FB}"/>
    <cellStyle name="Normal 2 3 3 2 45" xfId="9908" xr:uid="{52694837-CFE2-4D8A-A7C5-ED958613D7F6}"/>
    <cellStyle name="Normal 2 3 3 2 46" xfId="9909" xr:uid="{A770CE94-14FA-412F-ADF7-BD75A40FA4FC}"/>
    <cellStyle name="Normal 2 3 3 2 47" xfId="9910" xr:uid="{A5AB5B9F-848E-4C5F-B0C3-10EC8EEE78DB}"/>
    <cellStyle name="Normal 2 3 3 2 5" xfId="9911" xr:uid="{640B254F-4DF2-4985-858F-10C89F86F603}"/>
    <cellStyle name="Normal 2 3 3 2 6" xfId="9912" xr:uid="{560929EC-E86F-4220-A76E-DF2A06061D8D}"/>
    <cellStyle name="Normal 2 3 3 2 7" xfId="9913" xr:uid="{487FDFEE-9C01-4DF2-B56A-8D536819EFA6}"/>
    <cellStyle name="Normal 2 3 3 2 8" xfId="9914" xr:uid="{E35FB05B-1704-4C0E-8E0F-BF9F8FA70162}"/>
    <cellStyle name="Normal 2 3 3 2 9" xfId="9915" xr:uid="{457D770E-D725-4EEC-98B1-A18505555C7C}"/>
    <cellStyle name="Normal 2 3 3 20" xfId="9916" xr:uid="{8A10CA30-D772-45AD-BED5-AFAAA43B6C1F}"/>
    <cellStyle name="Normal 2 3 3 21" xfId="9917" xr:uid="{725E8103-8B00-49CC-B84B-1EDB39D049A9}"/>
    <cellStyle name="Normal 2 3 3 22" xfId="9918" xr:uid="{5933FD38-CBE6-4CDD-B8F7-2C0ECCD84D10}"/>
    <cellStyle name="Normal 2 3 3 23" xfId="9919" xr:uid="{1B66FF1E-373D-4F76-A763-78C3FF42AB5B}"/>
    <cellStyle name="Normal 2 3 3 24" xfId="9920" xr:uid="{E9B2EC41-F4E8-4E51-8382-230DEEA5A815}"/>
    <cellStyle name="Normal 2 3 3 25" xfId="9921" xr:uid="{60D14F22-7F74-4AFA-BD7A-09A3A37837F9}"/>
    <cellStyle name="Normal 2 3 3 26" xfId="9922" xr:uid="{CD96EB20-E4CE-421C-9F4C-8B450A1383D1}"/>
    <cellStyle name="Normal 2 3 3 27" xfId="9923" xr:uid="{641FC69A-CC94-49A6-B5A0-C8329E06BCE4}"/>
    <cellStyle name="Normal 2 3 3 28" xfId="9924" xr:uid="{941372E6-D41C-4F22-B68D-7C4B549B1FEA}"/>
    <cellStyle name="Normal 2 3 3 29" xfId="9925" xr:uid="{1297EF20-C762-4871-B884-F940D7F9E5CE}"/>
    <cellStyle name="Normal 2 3 3 3" xfId="9926" xr:uid="{BFBAC9F4-5922-4867-9B97-C4BC5350A735}"/>
    <cellStyle name="Normal 2 3 3 3 10" xfId="9927" xr:uid="{DCE5C37D-B778-4155-A161-AFD7DE9D7817}"/>
    <cellStyle name="Normal 2 3 3 3 11" xfId="9928" xr:uid="{1CC7D4DE-E768-44D7-88B7-D03957BC2147}"/>
    <cellStyle name="Normal 2 3 3 3 12" xfId="9929" xr:uid="{C57265FD-ACF6-4C9C-8C4C-1B3E9E7C1A3F}"/>
    <cellStyle name="Normal 2 3 3 3 13" xfId="9930" xr:uid="{43C707F1-B549-431F-9170-0BD6D0333268}"/>
    <cellStyle name="Normal 2 3 3 3 14" xfId="9931" xr:uid="{D56F3183-5ECC-43A2-9199-D39415FBDDB4}"/>
    <cellStyle name="Normal 2 3 3 3 15" xfId="9932" xr:uid="{29406268-57D7-4FB0-888A-281E34507288}"/>
    <cellStyle name="Normal 2 3 3 3 16" xfId="9933" xr:uid="{0C61EBBC-E011-49C5-B621-F3C1C29E6B66}"/>
    <cellStyle name="Normal 2 3 3 3 17" xfId="9934" xr:uid="{0D5C0613-4B92-4000-8FFE-85BB582DCA1E}"/>
    <cellStyle name="Normal 2 3 3 3 18" xfId="9935" xr:uid="{0ADCAF5D-7426-455B-AD3A-38F4B13831B4}"/>
    <cellStyle name="Normal 2 3 3 3 19" xfId="9936" xr:uid="{0393A90D-BBE5-46B0-A6C4-DB0808B373C9}"/>
    <cellStyle name="Normal 2 3 3 3 2" xfId="9937" xr:uid="{528FFA83-1FAF-4B56-B0A0-B529BE2329BD}"/>
    <cellStyle name="Normal 2 3 3 3 2 10" xfId="9938" xr:uid="{7B115A8C-AAAC-472B-B94D-3E2189C87781}"/>
    <cellStyle name="Normal 2 3 3 3 2 11" xfId="9939" xr:uid="{207B601A-B1E6-4B36-9357-4067D6171E7A}"/>
    <cellStyle name="Normal 2 3 3 3 2 12" xfId="9940" xr:uid="{779683E6-A86E-4226-9693-941E5CE0A7F3}"/>
    <cellStyle name="Normal 2 3 3 3 2 13" xfId="9941" xr:uid="{925E568F-7F70-4D57-B982-BAA73DA0F3FF}"/>
    <cellStyle name="Normal 2 3 3 3 2 14" xfId="9942" xr:uid="{9A5BAB4B-0DCC-4F81-B44D-8BA1B6073480}"/>
    <cellStyle name="Normal 2 3 3 3 2 15" xfId="9943" xr:uid="{9F7A005A-B62C-4E29-A099-7D9C98DA1DBE}"/>
    <cellStyle name="Normal 2 3 3 3 2 16" xfId="9944" xr:uid="{6C6147B6-A390-4F33-BD04-E859E096526A}"/>
    <cellStyle name="Normal 2 3 3 3 2 17" xfId="9945" xr:uid="{3F74E7ED-E877-47E8-B455-2F986822D6BB}"/>
    <cellStyle name="Normal 2 3 3 3 2 18" xfId="9946" xr:uid="{0766A7B2-5447-4154-8A86-00EF3B705E49}"/>
    <cellStyle name="Normal 2 3 3 3 2 19" xfId="9947" xr:uid="{0ADD5C95-BE94-49E0-9131-D96468C8A614}"/>
    <cellStyle name="Normal 2 3 3 3 2 2" xfId="9948" xr:uid="{72D76BE0-63A0-4770-A902-49D8F75E9B16}"/>
    <cellStyle name="Normal 2 3 3 3 2 20" xfId="9949" xr:uid="{036E560A-ECE6-47CD-BCE7-0F0F59FD8756}"/>
    <cellStyle name="Normal 2 3 3 3 2 21" xfId="9950" xr:uid="{E9BC8397-2928-4053-A450-7DE0E56974D3}"/>
    <cellStyle name="Normal 2 3 3 3 2 22" xfId="9951" xr:uid="{C0AACACA-988D-4B9E-99EF-5BBC761C8E40}"/>
    <cellStyle name="Normal 2 3 3 3 2 23" xfId="9952" xr:uid="{2121B5F3-EA78-4A54-AC7B-BBD466987F77}"/>
    <cellStyle name="Normal 2 3 3 3 2 24" xfId="9953" xr:uid="{0BAED1F1-D843-430D-A203-D6681B2DCB8C}"/>
    <cellStyle name="Normal 2 3 3 3 2 25" xfId="9954" xr:uid="{0FB61CF0-43F0-46E0-B471-EDBE1A62A2A9}"/>
    <cellStyle name="Normal 2 3 3 3 2 26" xfId="9955" xr:uid="{7279BDBB-9BCA-48EA-95FA-65A1D0A996D8}"/>
    <cellStyle name="Normal 2 3 3 3 2 27" xfId="9956" xr:uid="{36118C22-C51F-4475-A0AC-95F94EDF61BC}"/>
    <cellStyle name="Normal 2 3 3 3 2 28" xfId="9957" xr:uid="{5FED4AC9-108C-4ED9-B53D-ADAED4EB1C01}"/>
    <cellStyle name="Normal 2 3 3 3 2 29" xfId="9958" xr:uid="{5D634758-E9E6-42B1-B3E2-87F0CC7CC5DC}"/>
    <cellStyle name="Normal 2 3 3 3 2 3" xfId="9959" xr:uid="{3200C18A-BD69-40C3-AFC6-E722A8724527}"/>
    <cellStyle name="Normal 2 3 3 3 2 30" xfId="9960" xr:uid="{F9BBE469-00B3-4186-9BE1-831A98CCD3E1}"/>
    <cellStyle name="Normal 2 3 3 3 2 31" xfId="9961" xr:uid="{197B9839-E6FF-469D-BEDE-FAAE4CB38B16}"/>
    <cellStyle name="Normal 2 3 3 3 2 32" xfId="9962" xr:uid="{C4AC5266-0163-4BFA-A561-4F8CE55B8395}"/>
    <cellStyle name="Normal 2 3 3 3 2 33" xfId="9963" xr:uid="{5DE92356-138C-4C57-9F89-356F3A086AD9}"/>
    <cellStyle name="Normal 2 3 3 3 2 34" xfId="9964" xr:uid="{E00E25D2-99A5-4359-A7E9-2E3094845B5F}"/>
    <cellStyle name="Normal 2 3 3 3 2 35" xfId="9965" xr:uid="{794D6832-A510-4CF3-B3C9-BD15B38CC47F}"/>
    <cellStyle name="Normal 2 3 3 3 2 36" xfId="9966" xr:uid="{8B8E8830-5521-4906-A9A7-72E6A9844360}"/>
    <cellStyle name="Normal 2 3 3 3 2 37" xfId="9967" xr:uid="{9B9DBB0C-82F1-4F6B-8D16-4616446E4A99}"/>
    <cellStyle name="Normal 2 3 3 3 2 38" xfId="9968" xr:uid="{46375283-8DC0-447A-8726-7D3935A50C74}"/>
    <cellStyle name="Normal 2 3 3 3 2 4" xfId="9969" xr:uid="{6C46579F-A18C-46B1-A777-3576562A9FB8}"/>
    <cellStyle name="Normal 2 3 3 3 2 5" xfId="9970" xr:uid="{56EFD5F2-FFEC-4D12-AAB2-C445A56CA323}"/>
    <cellStyle name="Normal 2 3 3 3 2 6" xfId="9971" xr:uid="{50A25699-4B41-4199-B602-94E340FD9FDE}"/>
    <cellStyle name="Normal 2 3 3 3 2 7" xfId="9972" xr:uid="{0647C42C-8747-45BA-A57C-F36293A9018A}"/>
    <cellStyle name="Normal 2 3 3 3 2 8" xfId="9973" xr:uid="{B2A8840B-202C-41B9-82A5-2D36A6371311}"/>
    <cellStyle name="Normal 2 3 3 3 2 9" xfId="9974" xr:uid="{EA84EF88-063A-446F-89FB-C52DBBE8347E}"/>
    <cellStyle name="Normal 2 3 3 3 20" xfId="9975" xr:uid="{6E8F910C-0A4E-4F72-A26D-6BB7F11EC518}"/>
    <cellStyle name="Normal 2 3 3 3 21" xfId="9976" xr:uid="{27F8AD54-AE25-4A12-BC46-D3293174446F}"/>
    <cellStyle name="Normal 2 3 3 3 22" xfId="9977" xr:uid="{2AEF2196-0D99-42A4-9C55-3F99BE13E1CC}"/>
    <cellStyle name="Normal 2 3 3 3 23" xfId="9978" xr:uid="{85974177-5D12-4704-8AFC-1F330C395CCE}"/>
    <cellStyle name="Normal 2 3 3 3 24" xfId="9979" xr:uid="{DB03FCE3-8104-4232-BF8B-FBABA3BD06BA}"/>
    <cellStyle name="Normal 2 3 3 3 25" xfId="9980" xr:uid="{03B63386-EEA0-4CD5-AB35-CEE81DCCDA1E}"/>
    <cellStyle name="Normal 2 3 3 3 26" xfId="9981" xr:uid="{E2FBC8A4-C343-4605-98BD-A056122904EC}"/>
    <cellStyle name="Normal 2 3 3 3 27" xfId="9982" xr:uid="{72E6765A-386C-4332-8179-1D3BFDAC3072}"/>
    <cellStyle name="Normal 2 3 3 3 28" xfId="9983" xr:uid="{63BE0AD6-F44E-4FE9-9048-352D055B85B3}"/>
    <cellStyle name="Normal 2 3 3 3 29" xfId="9984" xr:uid="{6AA3AC2C-92D4-4AEC-B78F-7B8836BA3836}"/>
    <cellStyle name="Normal 2 3 3 3 3" xfId="9985" xr:uid="{3FEE3A6A-A01A-4C04-99C9-B4071C5EFE71}"/>
    <cellStyle name="Normal 2 3 3 3 30" xfId="9986" xr:uid="{CD2DE3B3-B56A-4BF1-9A6E-128109C97308}"/>
    <cellStyle name="Normal 2 3 3 3 31" xfId="9987" xr:uid="{277223BB-41E1-451E-9622-AFA07566532F}"/>
    <cellStyle name="Normal 2 3 3 3 32" xfId="9988" xr:uid="{C7F598C8-1C61-4584-BD79-070CA2384C4E}"/>
    <cellStyle name="Normal 2 3 3 3 33" xfId="9989" xr:uid="{B1EBBA99-62E5-40AE-B368-28A9871C1507}"/>
    <cellStyle name="Normal 2 3 3 3 34" xfId="9990" xr:uid="{3185F4EA-8A91-41B1-A992-DDE39CBF8397}"/>
    <cellStyle name="Normal 2 3 3 3 35" xfId="9991" xr:uid="{D3D06DA8-B50D-4B56-BA28-B46D57C48AFB}"/>
    <cellStyle name="Normal 2 3 3 3 36" xfId="9992" xr:uid="{40D5F46E-A592-4C0A-A64C-1F78F6378742}"/>
    <cellStyle name="Normal 2 3 3 3 37" xfId="9993" xr:uid="{824A44E1-679A-4D9D-BD08-44467332A966}"/>
    <cellStyle name="Normal 2 3 3 3 38" xfId="9994" xr:uid="{D949D59E-3BBA-4381-8EE6-E7E20C98226E}"/>
    <cellStyle name="Normal 2 3 3 3 4" xfId="9995" xr:uid="{DF0F807F-ED56-4E6E-9B83-AC732D4ED708}"/>
    <cellStyle name="Normal 2 3 3 3 5" xfId="9996" xr:uid="{7DE5E38B-3541-409C-9B67-29A6A7C12D7D}"/>
    <cellStyle name="Normal 2 3 3 3 6" xfId="9997" xr:uid="{31FE2F20-9A9D-46F8-9DD9-5BEAFA51AF24}"/>
    <cellStyle name="Normal 2 3 3 3 7" xfId="9998" xr:uid="{6391A0D6-AFED-4723-A54B-63647A2B6C46}"/>
    <cellStyle name="Normal 2 3 3 3 8" xfId="9999" xr:uid="{28C899C8-CC7A-4BF7-A82F-43EF426962DF}"/>
    <cellStyle name="Normal 2 3 3 3 9" xfId="10000" xr:uid="{CFA9DF21-C863-4F05-85F9-94509338969F}"/>
    <cellStyle name="Normal 2 3 3 30" xfId="10001" xr:uid="{465AD294-B706-4B2B-B02D-9F713A0A1542}"/>
    <cellStyle name="Normal 2 3 3 31" xfId="10002" xr:uid="{EB97E8F9-BCA5-405B-8C0F-84EC6B04C59E}"/>
    <cellStyle name="Normal 2 3 3 32" xfId="10003" xr:uid="{F769E712-394D-43BD-B0D7-571BC313E021}"/>
    <cellStyle name="Normal 2 3 3 33" xfId="10004" xr:uid="{9959614E-38F8-49B3-9012-7ABE4BDDE0FA}"/>
    <cellStyle name="Normal 2 3 3 34" xfId="10005" xr:uid="{97C80396-5FB4-4589-A682-58325AA91C92}"/>
    <cellStyle name="Normal 2 3 3 35" xfId="10006" xr:uid="{C732724B-A9E8-4D0E-8E6B-DF09BE3A7DF2}"/>
    <cellStyle name="Normal 2 3 3 36" xfId="10007" xr:uid="{CCA77B70-2909-44BE-894E-B66A08A13D00}"/>
    <cellStyle name="Normal 2 3 3 37" xfId="10008" xr:uid="{C187802A-8604-4A9E-9D2E-C30143436567}"/>
    <cellStyle name="Normal 2 3 3 38" xfId="10009" xr:uid="{5B21D123-BD50-4CAC-A3E5-56662B8944B4}"/>
    <cellStyle name="Normal 2 3 3 39" xfId="10010" xr:uid="{194D9A63-4742-486F-890D-DBD4F4A48A0D}"/>
    <cellStyle name="Normal 2 3 3 4" xfId="10011" xr:uid="{B6D629E9-A4C6-4D52-92D9-E67F433FC5BB}"/>
    <cellStyle name="Normal 2 3 3 40" xfId="10012" xr:uid="{DBE3B019-2D98-494C-911E-33BF55F8430B}"/>
    <cellStyle name="Normal 2 3 3 41" xfId="10013" xr:uid="{F9D1040F-7CC6-42A5-8C2B-6CF6F5A828F9}"/>
    <cellStyle name="Normal 2 3 3 42" xfId="10014" xr:uid="{84960B3E-03E5-4027-9866-4A1686E3F198}"/>
    <cellStyle name="Normal 2 3 3 43" xfId="10015" xr:uid="{00030587-15F3-46E2-A345-C768A8F977A5}"/>
    <cellStyle name="Normal 2 3 3 44" xfId="10016" xr:uid="{5CC17447-7C34-4D91-BE6A-BCA62498696A}"/>
    <cellStyle name="Normal 2 3 3 45" xfId="10017" xr:uid="{CE8C3506-9C4F-473F-91F8-6DC3014CABEC}"/>
    <cellStyle name="Normal 2 3 3 46" xfId="10018" xr:uid="{8B23EE77-0BAA-48B7-9792-737942BE921D}"/>
    <cellStyle name="Normal 2 3 3 47" xfId="10019" xr:uid="{9A54086F-009B-4793-96F5-7A5BABF9A004}"/>
    <cellStyle name="Normal 2 3 3 48" xfId="10020" xr:uid="{EE1EDF49-7430-4D9E-BEB1-DA379802312E}"/>
    <cellStyle name="Normal 2 3 3 49" xfId="10021" xr:uid="{712CDCFE-9106-40D5-BB1C-38CF4CA74CC8}"/>
    <cellStyle name="Normal 2 3 3 5" xfId="10022" xr:uid="{C7D9A1BF-7165-424C-BC1C-17324003DBC6}"/>
    <cellStyle name="Normal 2 3 3 50" xfId="10023" xr:uid="{48EE25C2-62E7-40A0-BD69-2F88301F7679}"/>
    <cellStyle name="Normal 2 3 3 51" xfId="10024" xr:uid="{E0C85F1A-1118-4ABF-9B19-7BDF508EC5A4}"/>
    <cellStyle name="Normal 2 3 3 52" xfId="10025" xr:uid="{AD363720-3259-4102-B3E7-23CE1F10FB1B}"/>
    <cellStyle name="Normal 2 3 3 6" xfId="10026" xr:uid="{38CD7FC5-05ED-47D1-986F-A52ADBA76D03}"/>
    <cellStyle name="Normal 2 3 3 7" xfId="10027" xr:uid="{3A142BD4-E4FF-4378-9AB2-F5D42D95AE4B}"/>
    <cellStyle name="Normal 2 3 3 8" xfId="10028" xr:uid="{4C90DF32-4BC3-47C1-8B62-EE1811A0E6A6}"/>
    <cellStyle name="Normal 2 3 3 9" xfId="10029" xr:uid="{2C641920-E6FC-4375-9F15-64C80F30E752}"/>
    <cellStyle name="Normal 2 3 30" xfId="10030" xr:uid="{635B0390-D0FB-4C82-A931-583A2F85ECFE}"/>
    <cellStyle name="Normal 2 3 30 2" xfId="10031" xr:uid="{3D31910B-B48D-4004-B388-2C06CD248905}"/>
    <cellStyle name="Normal 2 3 30 3" xfId="10032" xr:uid="{FF65C327-039D-400B-B89D-82D211E8E31F}"/>
    <cellStyle name="Normal 2 3 30 4" xfId="10033" xr:uid="{7D832C64-13DA-4CD4-89D6-9EEF500BAB5A}"/>
    <cellStyle name="Normal 2 3 30 5" xfId="10034" xr:uid="{035CB21D-F49A-4099-9E8D-9F6E3740020D}"/>
    <cellStyle name="Normal 2 3 30 6" xfId="10035" xr:uid="{AA686680-8597-4A3B-9B23-59A8A7D18379}"/>
    <cellStyle name="Normal 2 3 31" xfId="10036" xr:uid="{4B9CD053-41AB-4CB3-B930-C43DA516A9E4}"/>
    <cellStyle name="Normal 2 3 31 2" xfId="10037" xr:uid="{A46C2072-F6F1-4354-A77E-ABD390D4479D}"/>
    <cellStyle name="Normal 2 3 31 3" xfId="10038" xr:uid="{D53B2F45-0F9E-4921-BDED-CBD3D0076499}"/>
    <cellStyle name="Normal 2 3 31 4" xfId="10039" xr:uid="{B551DA91-BE4C-4683-92FD-F0E82ED3BEE1}"/>
    <cellStyle name="Normal 2 3 31 5" xfId="10040" xr:uid="{C965AFA7-CB1B-410F-84C7-B72FA92F5BD1}"/>
    <cellStyle name="Normal 2 3 31 6" xfId="10041" xr:uid="{CAA4E77E-E39E-48B5-8D34-7BA4DAD1A737}"/>
    <cellStyle name="Normal 2 3 32" xfId="10042" xr:uid="{8CCF9832-4008-4CEE-AFC8-73B276665610}"/>
    <cellStyle name="Normal 2 3 32 2" xfId="10043" xr:uid="{9698FB25-BFBD-404D-9D6E-A2567CA29615}"/>
    <cellStyle name="Normal 2 3 32 3" xfId="10044" xr:uid="{444DB05E-1CC3-4043-AF86-4ECFD6B431A5}"/>
    <cellStyle name="Normal 2 3 32 4" xfId="10045" xr:uid="{547E88D0-BB38-4543-8813-F671D13BFAA0}"/>
    <cellStyle name="Normal 2 3 32 5" xfId="10046" xr:uid="{01A35ED0-0CEA-4866-8E15-A5A4A6855E31}"/>
    <cellStyle name="Normal 2 3 32 6" xfId="10047" xr:uid="{8B8E19E4-2B44-43E2-9553-5AD3B155AE8B}"/>
    <cellStyle name="Normal 2 3 33" xfId="10048" xr:uid="{AC763500-618F-4072-83E3-3A25E762A218}"/>
    <cellStyle name="Normal 2 3 33 2" xfId="10049" xr:uid="{B01772CF-9847-4563-ACA3-C359B0DE7229}"/>
    <cellStyle name="Normal 2 3 33 3" xfId="10050" xr:uid="{DAFEEA2E-7CB5-455F-AAB0-D3ACB326EE7D}"/>
    <cellStyle name="Normal 2 3 33 4" xfId="10051" xr:uid="{FD9AFB82-ED34-4A04-812A-03AA52E734C7}"/>
    <cellStyle name="Normal 2 3 33 5" xfId="10052" xr:uid="{85571423-11E1-46A0-A9A5-58E7D7874FB9}"/>
    <cellStyle name="Normal 2 3 33 6" xfId="10053" xr:uid="{EE9ADD1B-E3F7-42FC-B7DF-235994756202}"/>
    <cellStyle name="Normal 2 3 34" xfId="10054" xr:uid="{789055D8-16B2-4449-862F-E9B62E9D9477}"/>
    <cellStyle name="Normal 2 3 34 2" xfId="10055" xr:uid="{C44BE5D4-2F80-4EAF-B524-1EFCFD5FA8D8}"/>
    <cellStyle name="Normal 2 3 34 3" xfId="10056" xr:uid="{C095B6FD-34E4-40EF-A53A-62F8AE047674}"/>
    <cellStyle name="Normal 2 3 34 4" xfId="10057" xr:uid="{C73D47C4-445E-483E-80B5-8D5455F02CF4}"/>
    <cellStyle name="Normal 2 3 34 5" xfId="10058" xr:uid="{2035F895-E028-47DA-836D-5D488F507829}"/>
    <cellStyle name="Normal 2 3 34 6" xfId="10059" xr:uid="{42D8361F-DD17-4D22-94C7-3428F8B39D15}"/>
    <cellStyle name="Normal 2 3 35" xfId="10060" xr:uid="{4EBE9B4D-D7A1-4A9A-B7FF-5FE00F6A9698}"/>
    <cellStyle name="Normal 2 3 35 2" xfId="10061" xr:uid="{6FD4726D-8CA8-42FF-A6F8-8F7F6EC081DC}"/>
    <cellStyle name="Normal 2 3 35 3" xfId="10062" xr:uid="{213295B4-5353-4302-B52E-7B873F443D3A}"/>
    <cellStyle name="Normal 2 3 35 4" xfId="10063" xr:uid="{20C437AA-E614-41B5-9051-F4589165E4AD}"/>
    <cellStyle name="Normal 2 3 35 5" xfId="10064" xr:uid="{1A69B0DC-D049-4982-9BF7-C5F5DBCF3784}"/>
    <cellStyle name="Normal 2 3 35 6" xfId="10065" xr:uid="{8C2CB6E7-3F7E-48C8-B62B-18092C89ABB6}"/>
    <cellStyle name="Normal 2 3 36" xfId="10066" xr:uid="{FDEA110B-1493-4CA9-83E1-9378D7A37093}"/>
    <cellStyle name="Normal 2 3 36 2" xfId="10067" xr:uid="{1E69BDC8-26C5-4A47-907F-76D103110524}"/>
    <cellStyle name="Normal 2 3 36 3" xfId="10068" xr:uid="{EAF99DC2-9083-4905-9D1F-25FBF9A1D6DD}"/>
    <cellStyle name="Normal 2 3 36 4" xfId="10069" xr:uid="{CAAE5687-037B-4BA4-88B3-A6AB138B6932}"/>
    <cellStyle name="Normal 2 3 36 5" xfId="10070" xr:uid="{6A8A477D-1A5C-4461-A5B6-48AA42F03758}"/>
    <cellStyle name="Normal 2 3 36 6" xfId="10071" xr:uid="{8E985179-2580-40D2-9153-3394EBFA5D4B}"/>
    <cellStyle name="Normal 2 3 37" xfId="10072" xr:uid="{14D3F95B-B771-45AC-AF1B-E796DFA761BD}"/>
    <cellStyle name="Normal 2 3 37 2" xfId="10073" xr:uid="{AE86E6ED-20C4-4EE8-9E61-207F67B2FC63}"/>
    <cellStyle name="Normal 2 3 37 3" xfId="10074" xr:uid="{5D042D29-7889-4179-A71C-A8A5752EA7DF}"/>
    <cellStyle name="Normal 2 3 37 4" xfId="10075" xr:uid="{793333DC-4EA5-4E62-A107-E45C40D9933F}"/>
    <cellStyle name="Normal 2 3 37 5" xfId="10076" xr:uid="{8B800DA9-5042-4B55-8454-4037732A9C43}"/>
    <cellStyle name="Normal 2 3 37 6" xfId="10077" xr:uid="{A70F1309-B9EA-4299-91BA-6B689D8852B2}"/>
    <cellStyle name="Normal 2 3 38" xfId="10078" xr:uid="{EE62CBFA-8391-454F-9E24-10CF43ABA34B}"/>
    <cellStyle name="Normal 2 3 38 2" xfId="10079" xr:uid="{877F7D82-9DFF-4A8E-AC1D-84ABE5A1AB80}"/>
    <cellStyle name="Normal 2 3 38 3" xfId="10080" xr:uid="{DA1B955F-71BA-4774-9EDA-9C366762546C}"/>
    <cellStyle name="Normal 2 3 38 4" xfId="10081" xr:uid="{29FF3B61-3DCF-4DE5-AD8F-9393AEDE5E29}"/>
    <cellStyle name="Normal 2 3 38 5" xfId="10082" xr:uid="{426DF213-7FED-4128-AA60-A362F528E8FD}"/>
    <cellStyle name="Normal 2 3 38 6" xfId="10083" xr:uid="{AFADEDD2-1968-420D-B038-5295A5C4D31B}"/>
    <cellStyle name="Normal 2 3 39" xfId="10084" xr:uid="{23457EB3-F8AF-46B4-BA8F-4A5B0ED6C038}"/>
    <cellStyle name="Normal 2 3 39 2" xfId="10085" xr:uid="{95DE2689-4AAA-4CF0-AD8A-8CE43C6C5343}"/>
    <cellStyle name="Normal 2 3 39 3" xfId="10086" xr:uid="{EBC6C276-2757-4F4F-BBFB-BB819A9E6976}"/>
    <cellStyle name="Normal 2 3 39 4" xfId="10087" xr:uid="{65B2B461-7CF3-45BD-B923-9D1809392849}"/>
    <cellStyle name="Normal 2 3 39 5" xfId="10088" xr:uid="{888AD813-603D-42F3-8904-EB80F72939C1}"/>
    <cellStyle name="Normal 2 3 39 6" xfId="10089" xr:uid="{902C23F9-AB60-4DC3-8683-ECBDA23ECB13}"/>
    <cellStyle name="Normal 2 3 4" xfId="10090" xr:uid="{25F89051-79C5-4F5D-BC00-6E0AFAF09949}"/>
    <cellStyle name="Normal 2 3 4 10" xfId="10091" xr:uid="{55189355-7748-4328-A271-36CE3C58FA32}"/>
    <cellStyle name="Normal 2 3 4 11" xfId="10092" xr:uid="{F3424001-4051-4CE9-A04E-6FAA58789777}"/>
    <cellStyle name="Normal 2 3 4 12" xfId="10093" xr:uid="{E3402F07-1E13-4BB7-9D3C-441259A30F1D}"/>
    <cellStyle name="Normal 2 3 4 13" xfId="10094" xr:uid="{8E9DF226-AF23-4EAC-8EDE-62356DD6A781}"/>
    <cellStyle name="Normal 2 3 4 14" xfId="10095" xr:uid="{9325195C-C758-4075-9C62-5034D3875383}"/>
    <cellStyle name="Normal 2 3 4 15" xfId="10096" xr:uid="{0DF7427C-5CB3-48FC-BACE-E5D6051509ED}"/>
    <cellStyle name="Normal 2 3 4 16" xfId="10097" xr:uid="{98512A7C-FACF-40DD-B2F7-D66572FF7971}"/>
    <cellStyle name="Normal 2 3 4 17" xfId="10098" xr:uid="{2FC9DAF9-8A36-4F43-A868-E50BAC43E852}"/>
    <cellStyle name="Normal 2 3 4 18" xfId="10099" xr:uid="{712DE7B8-AC6A-4BA3-9827-B489F62758AD}"/>
    <cellStyle name="Normal 2 3 4 19" xfId="10100" xr:uid="{E7E74981-4399-4B18-B2D0-4B46BF07EA29}"/>
    <cellStyle name="Normal 2 3 4 2" xfId="10101" xr:uid="{9C3DB4BB-654F-4D3C-BCAC-E65A1E23B5D1}"/>
    <cellStyle name="Normal 2 3 4 2 10" xfId="10102" xr:uid="{95A4E042-19C8-4737-86B5-F13E844770B3}"/>
    <cellStyle name="Normal 2 3 4 2 11" xfId="10103" xr:uid="{37F2BF3F-4A5E-4BAC-B548-E9C237F2D4B7}"/>
    <cellStyle name="Normal 2 3 4 2 12" xfId="10104" xr:uid="{983B07B6-1A03-46F4-969D-3E6B1A53BDB3}"/>
    <cellStyle name="Normal 2 3 4 2 13" xfId="10105" xr:uid="{8EC84C31-C416-4BF0-BDF0-3F53E9905A3B}"/>
    <cellStyle name="Normal 2 3 4 2 14" xfId="10106" xr:uid="{B3BD7DC3-6FD2-47A3-BA0C-26F36E601C7B}"/>
    <cellStyle name="Normal 2 3 4 2 15" xfId="10107" xr:uid="{CA162C70-9ABF-41C6-8DB9-DFB070F0C85C}"/>
    <cellStyle name="Normal 2 3 4 2 16" xfId="10108" xr:uid="{33222BE1-FD23-4D2F-A59F-2BE37B8226E0}"/>
    <cellStyle name="Normal 2 3 4 2 17" xfId="10109" xr:uid="{39A76631-30E6-4252-9986-3F6113D1FA21}"/>
    <cellStyle name="Normal 2 3 4 2 18" xfId="10110" xr:uid="{85F3C4EA-64FD-4B41-B668-6C9927E4B90B}"/>
    <cellStyle name="Normal 2 3 4 2 19" xfId="10111" xr:uid="{2476219E-28A7-4723-A4B2-3FEFA1888443}"/>
    <cellStyle name="Normal 2 3 4 2 2" xfId="10112" xr:uid="{50578181-B57D-43D7-9139-565021C9EA02}"/>
    <cellStyle name="Normal 2 3 4 2 2 10" xfId="10113" xr:uid="{9E2C8284-1EAE-443A-8DEB-DC2D74FFA2A0}"/>
    <cellStyle name="Normal 2 3 4 2 2 11" xfId="10114" xr:uid="{C80D283C-BD12-40C7-9CBF-72D41B2DAB88}"/>
    <cellStyle name="Normal 2 3 4 2 2 12" xfId="10115" xr:uid="{124B8B12-8EFE-4539-99B0-459B8EACAA38}"/>
    <cellStyle name="Normal 2 3 4 2 2 13" xfId="10116" xr:uid="{B50F0960-0EE4-431E-9469-CD3758521846}"/>
    <cellStyle name="Normal 2 3 4 2 2 14" xfId="10117" xr:uid="{1285037B-D704-4658-A3ED-598464744FA3}"/>
    <cellStyle name="Normal 2 3 4 2 2 15" xfId="10118" xr:uid="{CDF95207-1F3B-4925-88F1-96281382A980}"/>
    <cellStyle name="Normal 2 3 4 2 2 16" xfId="10119" xr:uid="{1D65F5AE-D643-4FBD-A0A9-7969BC5128E6}"/>
    <cellStyle name="Normal 2 3 4 2 2 17" xfId="10120" xr:uid="{F4DA7882-98D0-42BE-B05F-4CE0E2B6699B}"/>
    <cellStyle name="Normal 2 3 4 2 2 18" xfId="10121" xr:uid="{F067065C-07A5-463D-A288-B72344D71AC7}"/>
    <cellStyle name="Normal 2 3 4 2 2 19" xfId="10122" xr:uid="{DE7B8486-A711-47D9-A95B-562206402BBE}"/>
    <cellStyle name="Normal 2 3 4 2 2 2" xfId="10123" xr:uid="{12C86888-915D-48BF-B981-B6E060ED5FC5}"/>
    <cellStyle name="Normal 2 3 4 2 2 2 10" xfId="10124" xr:uid="{E7BC88DE-A6D4-468C-93D5-A956DC846921}"/>
    <cellStyle name="Normal 2 3 4 2 2 2 11" xfId="10125" xr:uid="{F17D54D8-F9FD-4132-99A1-467A91E0618B}"/>
    <cellStyle name="Normal 2 3 4 2 2 2 12" xfId="10126" xr:uid="{933EFD08-C628-42AA-81D6-A23BC3312F8A}"/>
    <cellStyle name="Normal 2 3 4 2 2 2 13" xfId="10127" xr:uid="{BE509236-1E50-4936-91A4-88346F936793}"/>
    <cellStyle name="Normal 2 3 4 2 2 2 14" xfId="10128" xr:uid="{D633DAC6-CAA3-4E76-BFB8-5E979F5CAA1C}"/>
    <cellStyle name="Normal 2 3 4 2 2 2 15" xfId="10129" xr:uid="{A011E80E-B4F2-4C58-9072-379486A71F17}"/>
    <cellStyle name="Normal 2 3 4 2 2 2 16" xfId="10130" xr:uid="{9A1E67B6-E7FC-4421-9293-4EDDFA1F9D70}"/>
    <cellStyle name="Normal 2 3 4 2 2 2 17" xfId="10131" xr:uid="{4D1DB54F-AB60-4CBD-B984-6BD1EE7D9B21}"/>
    <cellStyle name="Normal 2 3 4 2 2 2 18" xfId="10132" xr:uid="{3566F734-5403-4503-9001-CD03AA16BFC3}"/>
    <cellStyle name="Normal 2 3 4 2 2 2 19" xfId="10133" xr:uid="{A219BCF9-FF22-4822-B517-84D936269CE0}"/>
    <cellStyle name="Normal 2 3 4 2 2 2 2" xfId="10134" xr:uid="{0740F8DC-7CD2-4553-BE72-0F391EC687CA}"/>
    <cellStyle name="Normal 2 3 4 2 2 2 20" xfId="10135" xr:uid="{921480EF-A35C-43A5-AFC7-08D863C91BFF}"/>
    <cellStyle name="Normal 2 3 4 2 2 2 21" xfId="10136" xr:uid="{4747F455-A20F-40FB-8123-8E03C361F18E}"/>
    <cellStyle name="Normal 2 3 4 2 2 2 22" xfId="10137" xr:uid="{64511F68-F4E7-43EC-A001-BECABE200D02}"/>
    <cellStyle name="Normal 2 3 4 2 2 2 23" xfId="10138" xr:uid="{3C7527BE-5332-4874-8333-49F95DEE36AD}"/>
    <cellStyle name="Normal 2 3 4 2 2 2 24" xfId="10139" xr:uid="{D2065DCE-0280-4743-9A31-5CCAE6BAA98D}"/>
    <cellStyle name="Normal 2 3 4 2 2 2 25" xfId="10140" xr:uid="{7CC6604D-8C8F-4E03-8C07-692942A78569}"/>
    <cellStyle name="Normal 2 3 4 2 2 2 26" xfId="10141" xr:uid="{7C0E9744-335B-4EB2-A3FA-FFB4A2BA861D}"/>
    <cellStyle name="Normal 2 3 4 2 2 2 27" xfId="10142" xr:uid="{A38A848B-1A9F-4A23-9771-77057D9CD08E}"/>
    <cellStyle name="Normal 2 3 4 2 2 2 28" xfId="10143" xr:uid="{81BDBC9C-1738-42E4-B304-E35E63A76F97}"/>
    <cellStyle name="Normal 2 3 4 2 2 2 29" xfId="10144" xr:uid="{68E5CFBD-6997-4578-B013-A2201B017717}"/>
    <cellStyle name="Normal 2 3 4 2 2 2 3" xfId="10145" xr:uid="{1A387576-874A-494C-9600-6E4B2A7C1FD3}"/>
    <cellStyle name="Normal 2 3 4 2 2 2 30" xfId="10146" xr:uid="{532A0EF2-B27D-4104-B07F-2A93D74CE759}"/>
    <cellStyle name="Normal 2 3 4 2 2 2 31" xfId="10147" xr:uid="{63B77DAC-E308-4E5F-AC4A-C99DA29BA3AA}"/>
    <cellStyle name="Normal 2 3 4 2 2 2 32" xfId="10148" xr:uid="{84C681F1-23C5-4D2F-ADFE-9255933FDFE7}"/>
    <cellStyle name="Normal 2 3 4 2 2 2 33" xfId="10149" xr:uid="{6C6275F6-535A-42FD-8D8E-53747813381F}"/>
    <cellStyle name="Normal 2 3 4 2 2 2 34" xfId="10150" xr:uid="{9D0099DB-FACB-4BC8-B2CD-8B871320A556}"/>
    <cellStyle name="Normal 2 3 4 2 2 2 35" xfId="10151" xr:uid="{F8374554-B7CF-4F05-B0E1-A971AF7C652E}"/>
    <cellStyle name="Normal 2 3 4 2 2 2 36" xfId="10152" xr:uid="{61CF692A-0144-41E3-9D76-93A5F8A8DEA0}"/>
    <cellStyle name="Normal 2 3 4 2 2 2 37" xfId="10153" xr:uid="{43F1C9AF-D5BC-4771-B101-C1F7E3DF9629}"/>
    <cellStyle name="Normal 2 3 4 2 2 2 38" xfId="10154" xr:uid="{8AFFA0B6-64B1-4008-A55B-398567E73FDF}"/>
    <cellStyle name="Normal 2 3 4 2 2 2 4" xfId="10155" xr:uid="{BE70EBDC-1CAD-4BCE-B90A-37E1C17C4F69}"/>
    <cellStyle name="Normal 2 3 4 2 2 2 5" xfId="10156" xr:uid="{88E8F0EA-CD2E-4482-88CC-7E43F25DF281}"/>
    <cellStyle name="Normal 2 3 4 2 2 2 6" xfId="10157" xr:uid="{12396661-B087-446C-9B94-60BF75D6B931}"/>
    <cellStyle name="Normal 2 3 4 2 2 2 7" xfId="10158" xr:uid="{E4AF73F4-1114-4F75-889A-9A5BB07619AC}"/>
    <cellStyle name="Normal 2 3 4 2 2 2 8" xfId="10159" xr:uid="{E74F6AC5-55EA-4BF7-B433-4B588FCA64DC}"/>
    <cellStyle name="Normal 2 3 4 2 2 2 9" xfId="10160" xr:uid="{4107D412-F490-4512-8F6C-3C0249239331}"/>
    <cellStyle name="Normal 2 3 4 2 2 20" xfId="10161" xr:uid="{026AD64D-747E-45C0-A63A-BCED34D6F280}"/>
    <cellStyle name="Normal 2 3 4 2 2 21" xfId="10162" xr:uid="{549EB882-DCB8-4817-99FA-4CD19BF04B04}"/>
    <cellStyle name="Normal 2 3 4 2 2 22" xfId="10163" xr:uid="{2CC9C62D-A96D-41A5-91D2-5AD1B050485B}"/>
    <cellStyle name="Normal 2 3 4 2 2 23" xfId="10164" xr:uid="{2F27876B-C4EA-44F2-BEC4-6FD060914912}"/>
    <cellStyle name="Normal 2 3 4 2 2 24" xfId="10165" xr:uid="{255C1FF4-32B8-4E00-8F5F-CD2C66910EBA}"/>
    <cellStyle name="Normal 2 3 4 2 2 25" xfId="10166" xr:uid="{F9940BD4-6D47-47F5-AEE8-D28F059E9697}"/>
    <cellStyle name="Normal 2 3 4 2 2 26" xfId="10167" xr:uid="{5281584A-09CE-4A74-A6BB-B49F951C012A}"/>
    <cellStyle name="Normal 2 3 4 2 2 27" xfId="10168" xr:uid="{C9A3AE4E-E97D-4D72-84D3-151BE470F70C}"/>
    <cellStyle name="Normal 2 3 4 2 2 28" xfId="10169" xr:uid="{C445DBAC-12FD-45AB-956B-34C32C075AD3}"/>
    <cellStyle name="Normal 2 3 4 2 2 29" xfId="10170" xr:uid="{E08A8788-0B61-4144-B090-CAF7047DBA74}"/>
    <cellStyle name="Normal 2 3 4 2 2 3" xfId="10171" xr:uid="{3E0C2078-7FE7-43E1-AD3B-18FA586FFD00}"/>
    <cellStyle name="Normal 2 3 4 2 2 30" xfId="10172" xr:uid="{DDFD40A4-D968-4F77-8926-22DCBDAF5AEC}"/>
    <cellStyle name="Normal 2 3 4 2 2 31" xfId="10173" xr:uid="{BED75D11-AC25-4913-8152-7AD48B2E70B1}"/>
    <cellStyle name="Normal 2 3 4 2 2 32" xfId="10174" xr:uid="{99C1E362-07C2-430B-A609-7899243AC2A5}"/>
    <cellStyle name="Normal 2 3 4 2 2 33" xfId="10175" xr:uid="{398E63F4-C6D3-4242-AA56-CE937098DC02}"/>
    <cellStyle name="Normal 2 3 4 2 2 34" xfId="10176" xr:uid="{F09BF6AA-CD90-406F-870D-EF774E5BAA43}"/>
    <cellStyle name="Normal 2 3 4 2 2 35" xfId="10177" xr:uid="{73429055-3CE2-4AF6-B8E3-AC1B242F0111}"/>
    <cellStyle name="Normal 2 3 4 2 2 36" xfId="10178" xr:uid="{DCD843BC-D851-4B36-889E-15612B6C7A86}"/>
    <cellStyle name="Normal 2 3 4 2 2 37" xfId="10179" xr:uid="{59B2EA5D-54B1-4B73-8919-0FB9FFFB50F4}"/>
    <cellStyle name="Normal 2 3 4 2 2 38" xfId="10180" xr:uid="{1FFBB042-9994-4DD0-A78B-0AED40BBA673}"/>
    <cellStyle name="Normal 2 3 4 2 2 4" xfId="10181" xr:uid="{11FE859D-E07E-4291-B408-B32DDE2026AA}"/>
    <cellStyle name="Normal 2 3 4 2 2 5" xfId="10182" xr:uid="{06839C68-3D56-4E06-8BBE-F62B11342E8F}"/>
    <cellStyle name="Normal 2 3 4 2 2 6" xfId="10183" xr:uid="{5CC548F9-27AE-4916-8C0B-07ED1774BAC7}"/>
    <cellStyle name="Normal 2 3 4 2 2 7" xfId="10184" xr:uid="{1D323B6A-FE63-46B1-A47F-AF5283F8249A}"/>
    <cellStyle name="Normal 2 3 4 2 2 8" xfId="10185" xr:uid="{CF97F7FD-20EF-4C49-8B5F-2EF034FA5077}"/>
    <cellStyle name="Normal 2 3 4 2 2 9" xfId="10186" xr:uid="{B24B6551-5C03-4932-BF74-9E5201C22756}"/>
    <cellStyle name="Normal 2 3 4 2 20" xfId="10187" xr:uid="{C1E48C85-4FBE-4B14-87F0-E5C6865EAFE7}"/>
    <cellStyle name="Normal 2 3 4 2 21" xfId="10188" xr:uid="{A5D9775C-8D5B-4F71-8FA1-9CD31A8FBA04}"/>
    <cellStyle name="Normal 2 3 4 2 22" xfId="10189" xr:uid="{118BC3DF-65E4-41A1-BD64-998A3A40A8CD}"/>
    <cellStyle name="Normal 2 3 4 2 23" xfId="10190" xr:uid="{A788ECCC-22D0-4098-B4A1-700F3514AA58}"/>
    <cellStyle name="Normal 2 3 4 2 24" xfId="10191" xr:uid="{03BBCE02-EF67-4B87-BF2D-B9EE7CBA104F}"/>
    <cellStyle name="Normal 2 3 4 2 25" xfId="10192" xr:uid="{B45F1A16-669A-4FB6-BD0F-E1570EA27D32}"/>
    <cellStyle name="Normal 2 3 4 2 26" xfId="10193" xr:uid="{8D6C8F2F-2052-4904-B630-26EF54980109}"/>
    <cellStyle name="Normal 2 3 4 2 27" xfId="10194" xr:uid="{8A4EB242-FC49-4547-BE8E-69DA205E926E}"/>
    <cellStyle name="Normal 2 3 4 2 28" xfId="10195" xr:uid="{C61AD04B-7492-4FA3-934C-4F6B860BFDC7}"/>
    <cellStyle name="Normal 2 3 4 2 29" xfId="10196" xr:uid="{D1E598BC-CFBB-4F32-943A-DD4A0C3B0DFB}"/>
    <cellStyle name="Normal 2 3 4 2 3" xfId="10197" xr:uid="{149F66D1-5996-4A7A-954C-D9300AA31DED}"/>
    <cellStyle name="Normal 2 3 4 2 30" xfId="10198" xr:uid="{28EE4E86-DF64-413D-A053-2B89BD2C88A7}"/>
    <cellStyle name="Normal 2 3 4 2 31" xfId="10199" xr:uid="{9FE23310-352E-4807-99B4-4AF71BE5D7B6}"/>
    <cellStyle name="Normal 2 3 4 2 32" xfId="10200" xr:uid="{6D9EFF6D-368E-44DE-B460-DD9C7007DA18}"/>
    <cellStyle name="Normal 2 3 4 2 33" xfId="10201" xr:uid="{65CF1766-3282-409F-AF32-8D3B9625B3B4}"/>
    <cellStyle name="Normal 2 3 4 2 34" xfId="10202" xr:uid="{76EF7B45-CFD9-4208-8D0A-010FBCBAA848}"/>
    <cellStyle name="Normal 2 3 4 2 35" xfId="10203" xr:uid="{937726FD-EF14-4A43-A453-F47F551B7A2A}"/>
    <cellStyle name="Normal 2 3 4 2 36" xfId="10204" xr:uid="{A37AA3BD-1469-4142-AC5F-F0F2B12ADFAF}"/>
    <cellStyle name="Normal 2 3 4 2 37" xfId="10205" xr:uid="{8589506B-AE75-42B9-AA48-979525D355D5}"/>
    <cellStyle name="Normal 2 3 4 2 38" xfId="10206" xr:uid="{4F901267-DB55-425E-9C51-9915EC65AA79}"/>
    <cellStyle name="Normal 2 3 4 2 39" xfId="10207" xr:uid="{D46D7196-A476-4721-838F-B32B7187026F}"/>
    <cellStyle name="Normal 2 3 4 2 4" xfId="10208" xr:uid="{B00D4E55-B7CF-4F05-9014-78B8189CED63}"/>
    <cellStyle name="Normal 2 3 4 2 40" xfId="10209" xr:uid="{DFCA67E4-65B2-4BE4-B562-9D568834CCE5}"/>
    <cellStyle name="Normal 2 3 4 2 5" xfId="10210" xr:uid="{8D541FD4-25BE-405D-AE62-CB990330DBBB}"/>
    <cellStyle name="Normal 2 3 4 2 6" xfId="10211" xr:uid="{3D33D619-CB1E-4A34-A69C-727D3D6231BF}"/>
    <cellStyle name="Normal 2 3 4 2 7" xfId="10212" xr:uid="{B1D340EF-8A60-4C18-BE3B-AEEABEE3FD5A}"/>
    <cellStyle name="Normal 2 3 4 2 8" xfId="10213" xr:uid="{327B8048-ABF1-476F-B1AC-AAEDF059938C}"/>
    <cellStyle name="Normal 2 3 4 2 9" xfId="10214" xr:uid="{07D2D70A-1BA2-4427-B4A4-AEF47806AC3B}"/>
    <cellStyle name="Normal 2 3 4 20" xfId="10215" xr:uid="{3E43AA4E-C96B-409E-88A5-2D41C59424B9}"/>
    <cellStyle name="Normal 2 3 4 21" xfId="10216" xr:uid="{DD2112E2-3F9C-46FC-8377-B8F8DEE54630}"/>
    <cellStyle name="Normal 2 3 4 22" xfId="10217" xr:uid="{B2564337-AC28-49DE-B51B-90E399C9AB24}"/>
    <cellStyle name="Normal 2 3 4 23" xfId="10218" xr:uid="{A79AC0F0-34E4-4186-9816-AC43C877903C}"/>
    <cellStyle name="Normal 2 3 4 24" xfId="10219" xr:uid="{0A5005D1-7253-4EE6-BA86-9A8E21FAE4C8}"/>
    <cellStyle name="Normal 2 3 4 25" xfId="10220" xr:uid="{1370EE6D-6077-41BA-A672-BE63D5E2194B}"/>
    <cellStyle name="Normal 2 3 4 26" xfId="10221" xr:uid="{A035DF01-CDE3-4B3F-A62B-856177F8D29C}"/>
    <cellStyle name="Normal 2 3 4 27" xfId="10222" xr:uid="{D0EBA40C-9D15-4A19-B6D4-D42C6932E24C}"/>
    <cellStyle name="Normal 2 3 4 28" xfId="10223" xr:uid="{62D431AA-8643-4F01-AA79-EF1085229E60}"/>
    <cellStyle name="Normal 2 3 4 29" xfId="10224" xr:uid="{09DE2B79-F038-43D9-B95F-44CF1E30D78E}"/>
    <cellStyle name="Normal 2 3 4 3" xfId="10225" xr:uid="{6977CAD7-2C5D-48CB-A52A-4C08E22C3119}"/>
    <cellStyle name="Normal 2 3 4 3 10" xfId="10226" xr:uid="{94B93410-CBBF-4A19-8631-F6CC32E9A2E1}"/>
    <cellStyle name="Normal 2 3 4 3 11" xfId="10227" xr:uid="{551F8050-D319-49C3-88C1-AC9BB5917221}"/>
    <cellStyle name="Normal 2 3 4 3 12" xfId="10228" xr:uid="{5EADCB9A-0D2D-49D0-B232-DF1D17CCB8B1}"/>
    <cellStyle name="Normal 2 3 4 3 13" xfId="10229" xr:uid="{824CB82C-575E-4F72-8B2D-1F03F60FD622}"/>
    <cellStyle name="Normal 2 3 4 3 14" xfId="10230" xr:uid="{E07BFCA0-5B61-417C-B513-DBFF8F95B810}"/>
    <cellStyle name="Normal 2 3 4 3 15" xfId="10231" xr:uid="{28068DE6-A864-40BF-B731-B816B15FA8E2}"/>
    <cellStyle name="Normal 2 3 4 3 16" xfId="10232" xr:uid="{DD49704E-06AB-4280-A7D0-2135C38ECD6E}"/>
    <cellStyle name="Normal 2 3 4 3 17" xfId="10233" xr:uid="{881F071F-DF48-498E-B570-2E9F2F4224F1}"/>
    <cellStyle name="Normal 2 3 4 3 18" xfId="10234" xr:uid="{773F55E4-8308-4D58-8CF7-522F92B2DDBC}"/>
    <cellStyle name="Normal 2 3 4 3 19" xfId="10235" xr:uid="{A6997ED6-B8D8-4471-A7B4-770040A7D4F9}"/>
    <cellStyle name="Normal 2 3 4 3 2" xfId="10236" xr:uid="{B3D6D753-95D1-4727-A3F5-1483097FBAF6}"/>
    <cellStyle name="Normal 2 3 4 3 2 10" xfId="10237" xr:uid="{D16BC66C-F11B-48D0-9389-D8F381E47067}"/>
    <cellStyle name="Normal 2 3 4 3 2 11" xfId="10238" xr:uid="{FF3C4898-9766-406E-9DEE-394008F86E77}"/>
    <cellStyle name="Normal 2 3 4 3 2 12" xfId="10239" xr:uid="{9B961EC0-20B1-4B15-ABF1-7987B0E021B7}"/>
    <cellStyle name="Normal 2 3 4 3 2 13" xfId="10240" xr:uid="{DC890668-AAD0-4428-AA4C-6683D114821A}"/>
    <cellStyle name="Normal 2 3 4 3 2 14" xfId="10241" xr:uid="{9BA1EF36-4BFC-4A1F-80D4-83073EEAA936}"/>
    <cellStyle name="Normal 2 3 4 3 2 15" xfId="10242" xr:uid="{64E82644-0301-4F9F-A1FB-5B0F5E16324C}"/>
    <cellStyle name="Normal 2 3 4 3 2 16" xfId="10243" xr:uid="{813EB6DE-5593-442D-BC35-2285D6A6CE7A}"/>
    <cellStyle name="Normal 2 3 4 3 2 17" xfId="10244" xr:uid="{95B4F30E-5884-434A-87DA-5DE673B6BAD4}"/>
    <cellStyle name="Normal 2 3 4 3 2 18" xfId="10245" xr:uid="{07E1CEFE-3942-434E-911B-756990169601}"/>
    <cellStyle name="Normal 2 3 4 3 2 19" xfId="10246" xr:uid="{3831361B-E4B0-424D-B24C-117095491F84}"/>
    <cellStyle name="Normal 2 3 4 3 2 2" xfId="10247" xr:uid="{75026128-5282-4BB1-8D30-D38EB4D5A806}"/>
    <cellStyle name="Normal 2 3 4 3 2 20" xfId="10248" xr:uid="{E5DAAF08-B633-4C18-BE64-12E616BD8DEE}"/>
    <cellStyle name="Normal 2 3 4 3 2 21" xfId="10249" xr:uid="{53117733-9AAC-4AAA-B4C8-9270BE2F80B7}"/>
    <cellStyle name="Normal 2 3 4 3 2 22" xfId="10250" xr:uid="{57EA492D-9947-454C-BB9D-2D9C4D3AD0FB}"/>
    <cellStyle name="Normal 2 3 4 3 2 23" xfId="10251" xr:uid="{8F7ED4EA-EB72-4CE4-AC44-7AEFFA823097}"/>
    <cellStyle name="Normal 2 3 4 3 2 24" xfId="10252" xr:uid="{948AFF5C-B7ED-4354-B5A0-F40A2018071B}"/>
    <cellStyle name="Normal 2 3 4 3 2 25" xfId="10253" xr:uid="{3FC8B46A-1ED0-41A6-8D9B-3ACB3289F61E}"/>
    <cellStyle name="Normal 2 3 4 3 2 26" xfId="10254" xr:uid="{D86B871B-B4C0-4157-B169-208B9B36AB39}"/>
    <cellStyle name="Normal 2 3 4 3 2 27" xfId="10255" xr:uid="{7FA5FF53-314C-42B9-BEC3-C256E52DEC43}"/>
    <cellStyle name="Normal 2 3 4 3 2 28" xfId="10256" xr:uid="{651D3D5E-FF70-415A-AB44-B83374EE1E3D}"/>
    <cellStyle name="Normal 2 3 4 3 2 29" xfId="10257" xr:uid="{81E4EE03-C3BC-4A4F-81E5-1DB093E3DECC}"/>
    <cellStyle name="Normal 2 3 4 3 2 3" xfId="10258" xr:uid="{1928D68F-C767-4BB9-89A9-D59978C7C097}"/>
    <cellStyle name="Normal 2 3 4 3 2 30" xfId="10259" xr:uid="{194FC32B-0D25-4E5C-883A-7F20D2B670E6}"/>
    <cellStyle name="Normal 2 3 4 3 2 31" xfId="10260" xr:uid="{DF3125EA-A66B-481E-9DBC-6FF75F3948D0}"/>
    <cellStyle name="Normal 2 3 4 3 2 32" xfId="10261" xr:uid="{9C8C4C30-F5CD-45EF-B3E1-8BBF9B014D94}"/>
    <cellStyle name="Normal 2 3 4 3 2 33" xfId="10262" xr:uid="{AA68AF58-A51F-4CCC-973C-4476283D6DB8}"/>
    <cellStyle name="Normal 2 3 4 3 2 34" xfId="10263" xr:uid="{5CA00A68-0E46-4E5D-B7B9-916B882D26A4}"/>
    <cellStyle name="Normal 2 3 4 3 2 35" xfId="10264" xr:uid="{6EF6A644-E543-4D60-BDE0-0C11D6607197}"/>
    <cellStyle name="Normal 2 3 4 3 2 36" xfId="10265" xr:uid="{495E7912-6F72-4BD9-8FA5-D15F57EC272E}"/>
    <cellStyle name="Normal 2 3 4 3 2 37" xfId="10266" xr:uid="{7CA43FFE-99CE-40F4-B2E4-E22213118BB3}"/>
    <cellStyle name="Normal 2 3 4 3 2 38" xfId="10267" xr:uid="{41EE628A-1262-4CB9-BDA7-1C229431B673}"/>
    <cellStyle name="Normal 2 3 4 3 2 4" xfId="10268" xr:uid="{D6F38DAA-3812-424F-99C5-D773FD11E494}"/>
    <cellStyle name="Normal 2 3 4 3 2 5" xfId="10269" xr:uid="{44A32DAF-8916-470A-B86D-0470863B51C4}"/>
    <cellStyle name="Normal 2 3 4 3 2 6" xfId="10270" xr:uid="{8A6DCACC-D26D-4E3D-BE29-158CFA483C93}"/>
    <cellStyle name="Normal 2 3 4 3 2 7" xfId="10271" xr:uid="{FAE6F4C6-1AE6-4B43-9B78-F68C01619784}"/>
    <cellStyle name="Normal 2 3 4 3 2 8" xfId="10272" xr:uid="{BA1812C5-E77D-46C6-90D6-7B9FB073194C}"/>
    <cellStyle name="Normal 2 3 4 3 2 9" xfId="10273" xr:uid="{94B52908-00D4-499D-A97D-47989DCF03E8}"/>
    <cellStyle name="Normal 2 3 4 3 20" xfId="10274" xr:uid="{1D798ABC-3EFC-42CB-8A85-44C69ECFEA08}"/>
    <cellStyle name="Normal 2 3 4 3 21" xfId="10275" xr:uid="{CFABDE04-EA32-426D-8AAA-EF4C22D1D024}"/>
    <cellStyle name="Normal 2 3 4 3 22" xfId="10276" xr:uid="{9FF56488-0B6B-4722-9179-E1AEC45B7621}"/>
    <cellStyle name="Normal 2 3 4 3 23" xfId="10277" xr:uid="{A192046B-60D9-4A58-B8B1-D34A0EB16E8F}"/>
    <cellStyle name="Normal 2 3 4 3 24" xfId="10278" xr:uid="{228C8138-43A3-4B3C-AA1B-ED14C8E27DE4}"/>
    <cellStyle name="Normal 2 3 4 3 25" xfId="10279" xr:uid="{574CCB22-D83B-4463-8436-3BB2084DBD4E}"/>
    <cellStyle name="Normal 2 3 4 3 26" xfId="10280" xr:uid="{BFCD07A0-3BF1-4D10-83C2-C9656B1A3904}"/>
    <cellStyle name="Normal 2 3 4 3 27" xfId="10281" xr:uid="{94B0EA29-045B-412D-922A-F117ECD5E376}"/>
    <cellStyle name="Normal 2 3 4 3 28" xfId="10282" xr:uid="{45A19D31-18D0-49A0-B072-0DBA3E346B6D}"/>
    <cellStyle name="Normal 2 3 4 3 29" xfId="10283" xr:uid="{442AD60D-7024-480E-95A2-628D00C0E07D}"/>
    <cellStyle name="Normal 2 3 4 3 3" xfId="10284" xr:uid="{F5B85F74-2DB9-49C9-8753-0CE7515C15CA}"/>
    <cellStyle name="Normal 2 3 4 3 30" xfId="10285" xr:uid="{98A26378-D732-421D-B68D-81463385749E}"/>
    <cellStyle name="Normal 2 3 4 3 31" xfId="10286" xr:uid="{499733D9-D884-4A83-834E-3CAE8C1FE5EE}"/>
    <cellStyle name="Normal 2 3 4 3 32" xfId="10287" xr:uid="{ED7CD50D-8F22-4921-A2FC-B3770F325BFB}"/>
    <cellStyle name="Normal 2 3 4 3 33" xfId="10288" xr:uid="{D74AA69D-1104-44A5-9BF7-E5EB26E159C2}"/>
    <cellStyle name="Normal 2 3 4 3 34" xfId="10289" xr:uid="{23503126-9F64-41D5-9765-7AD7CB34B16C}"/>
    <cellStyle name="Normal 2 3 4 3 35" xfId="10290" xr:uid="{4291F618-DA90-4771-B114-2CE0CDF0AADD}"/>
    <cellStyle name="Normal 2 3 4 3 36" xfId="10291" xr:uid="{418B55BC-E8FC-49E2-B1A8-689E455163E2}"/>
    <cellStyle name="Normal 2 3 4 3 37" xfId="10292" xr:uid="{B7213651-3463-4D99-9466-29F020E4714F}"/>
    <cellStyle name="Normal 2 3 4 3 38" xfId="10293" xr:uid="{08C41706-C721-4AD2-8670-E8C700BC39C3}"/>
    <cellStyle name="Normal 2 3 4 3 4" xfId="10294" xr:uid="{D6CF8D03-13F3-46A8-B484-E67A33D40E57}"/>
    <cellStyle name="Normal 2 3 4 3 5" xfId="10295" xr:uid="{0053870F-56F0-4C92-B3D0-FAED3DCA932A}"/>
    <cellStyle name="Normal 2 3 4 3 6" xfId="10296" xr:uid="{6D6585D4-2757-4006-97BF-E416938D93D3}"/>
    <cellStyle name="Normal 2 3 4 3 7" xfId="10297" xr:uid="{0A2EBB74-6D96-45AE-9D8D-DF29BF3A1369}"/>
    <cellStyle name="Normal 2 3 4 3 8" xfId="10298" xr:uid="{7DDFF0BD-61BD-4C56-9144-73EF90539EB9}"/>
    <cellStyle name="Normal 2 3 4 3 9" xfId="10299" xr:uid="{989119C0-5C0C-4DDB-8205-FF26BA633078}"/>
    <cellStyle name="Normal 2 3 4 30" xfId="10300" xr:uid="{33A3D187-6390-4C80-80E8-BE9CCBE7403E}"/>
    <cellStyle name="Normal 2 3 4 31" xfId="10301" xr:uid="{FBF92CC4-A249-4961-9BBF-15A69C1FA429}"/>
    <cellStyle name="Normal 2 3 4 32" xfId="10302" xr:uid="{6F30B465-AE30-4CAB-AE1B-AD2DE7CC9ACB}"/>
    <cellStyle name="Normal 2 3 4 33" xfId="10303" xr:uid="{7E82A8DD-8FA1-421D-AE8A-6CA67A0AA4B2}"/>
    <cellStyle name="Normal 2 3 4 34" xfId="10304" xr:uid="{9C4330EA-2B47-4000-AFE5-43EA6ECD7C57}"/>
    <cellStyle name="Normal 2 3 4 35" xfId="10305" xr:uid="{0116EB15-01C0-41CF-9067-7793D0AED758}"/>
    <cellStyle name="Normal 2 3 4 36" xfId="10306" xr:uid="{2550839D-3F86-44F7-B2C7-C3C5F9808509}"/>
    <cellStyle name="Normal 2 3 4 37" xfId="10307" xr:uid="{53C9C582-7B86-49E6-B17E-8F08E81F852A}"/>
    <cellStyle name="Normal 2 3 4 38" xfId="10308" xr:uid="{C36EB22D-D910-4E1B-9AEC-BB2D6BCA23F2}"/>
    <cellStyle name="Normal 2 3 4 39" xfId="10309" xr:uid="{488AE65A-F441-4FB7-AC6C-68572BBE95B0}"/>
    <cellStyle name="Normal 2 3 4 4" xfId="10310" xr:uid="{D4BE9D6D-0821-4885-867E-AD5EE8D1F571}"/>
    <cellStyle name="Normal 2 3 4 40" xfId="10311" xr:uid="{74F479DB-5614-42A7-A039-D376EF3BD9A6}"/>
    <cellStyle name="Normal 2 3 4 5" xfId="10312" xr:uid="{B9278CD5-2991-48D5-97E1-D466D625904E}"/>
    <cellStyle name="Normal 2 3 4 6" xfId="10313" xr:uid="{A4190E99-E0C1-4C49-B2AD-B48B059E1700}"/>
    <cellStyle name="Normal 2 3 4 7" xfId="10314" xr:uid="{BEC10880-41C4-4AED-A458-64CDDB95C97B}"/>
    <cellStyle name="Normal 2 3 4 8" xfId="10315" xr:uid="{662C744B-15E9-4FFE-A219-D652C21724D3}"/>
    <cellStyle name="Normal 2 3 4 9" xfId="10316" xr:uid="{66124FA4-331C-461F-8696-8D3911501C36}"/>
    <cellStyle name="Normal 2 3 40" xfId="10317" xr:uid="{CFFA44B0-A897-4DF3-A4F3-99D92FF8B0FB}"/>
    <cellStyle name="Normal 2 3 40 2" xfId="10318" xr:uid="{B4D35648-1730-41DA-B1CC-0EF515A6A5DE}"/>
    <cellStyle name="Normal 2 3 40 3" xfId="10319" xr:uid="{1C395AF5-09D1-4D14-A10D-F65E77CE3F71}"/>
    <cellStyle name="Normal 2 3 40 4" xfId="10320" xr:uid="{DD087117-40EC-4392-AB75-55ED8AEAA33E}"/>
    <cellStyle name="Normal 2 3 40 5" xfId="10321" xr:uid="{981C0DE1-34FC-4608-825B-549AC37D8501}"/>
    <cellStyle name="Normal 2 3 40 6" xfId="10322" xr:uid="{FC63B241-4C28-4908-B3FA-0717FA4A9069}"/>
    <cellStyle name="Normal 2 3 41" xfId="10323" xr:uid="{FB0E8DBA-2F63-45D2-9564-8DA2EAE1852F}"/>
    <cellStyle name="Normal 2 3 41 2" xfId="10324" xr:uid="{0C346538-7047-4B00-BF8D-63BB4AFB59D3}"/>
    <cellStyle name="Normal 2 3 41 3" xfId="10325" xr:uid="{C8272C85-E107-4A37-BFEC-DAFB198DA0A7}"/>
    <cellStyle name="Normal 2 3 41 4" xfId="10326" xr:uid="{2E5DD414-359F-41A4-B710-D4058C89369D}"/>
    <cellStyle name="Normal 2 3 41 5" xfId="10327" xr:uid="{27CF668A-6F3F-49A2-BD7A-8B849C3E0824}"/>
    <cellStyle name="Normal 2 3 41 6" xfId="10328" xr:uid="{3D239119-C067-4E7B-A564-161122013B21}"/>
    <cellStyle name="Normal 2 3 42" xfId="10329" xr:uid="{848E1F1F-27C5-4CA0-9C12-34EF4EECC5D3}"/>
    <cellStyle name="Normal 2 3 42 2" xfId="10330" xr:uid="{8D8F1910-9BC0-4420-A682-C05B58A7A2B4}"/>
    <cellStyle name="Normal 2 3 42 3" xfId="10331" xr:uid="{4A346BC4-5F7F-4EE3-8867-2984327333D2}"/>
    <cellStyle name="Normal 2 3 42 4" xfId="10332" xr:uid="{BC689A03-8A03-4D16-83C9-B4C8630E040E}"/>
    <cellStyle name="Normal 2 3 42 5" xfId="10333" xr:uid="{E4A87433-7E55-4351-99B4-B4C391B5FB8D}"/>
    <cellStyle name="Normal 2 3 42 6" xfId="10334" xr:uid="{15567CA8-634F-4D85-9D3D-5170A0184BD3}"/>
    <cellStyle name="Normal 2 3 43" xfId="10335" xr:uid="{651F89D5-47EC-466B-952B-BA3E3D0BA0E6}"/>
    <cellStyle name="Normal 2 3 43 2" xfId="10336" xr:uid="{E21B81EE-9856-4EA6-9036-6A1FE627F17F}"/>
    <cellStyle name="Normal 2 3 43 3" xfId="10337" xr:uid="{F9EBCEAB-61EC-4CF1-A625-315D77C620A5}"/>
    <cellStyle name="Normal 2 3 43 4" xfId="10338" xr:uid="{2B0049AC-0F96-44EF-AB96-96D59C2C916C}"/>
    <cellStyle name="Normal 2 3 43 5" xfId="10339" xr:uid="{CEC96D96-B51E-4B5A-8F6B-88F2A9D5100F}"/>
    <cellStyle name="Normal 2 3 43 6" xfId="10340" xr:uid="{98544080-0B9F-43B0-9BA3-183A206D38FC}"/>
    <cellStyle name="Normal 2 3 44" xfId="10341" xr:uid="{2010FF55-1435-48C9-AE09-5429C9FF925B}"/>
    <cellStyle name="Normal 2 3 44 2" xfId="10342" xr:uid="{2550E7D9-F62B-4F54-B2F5-837E988A654D}"/>
    <cellStyle name="Normal 2 3 44 3" xfId="10343" xr:uid="{B0FD8698-BA05-484E-97F7-64A6D8530A46}"/>
    <cellStyle name="Normal 2 3 44 4" xfId="10344" xr:uid="{D63CDF69-029A-49DA-9FC4-215ED6B10B35}"/>
    <cellStyle name="Normal 2 3 44 5" xfId="10345" xr:uid="{A69F7665-C32D-4570-96BB-50BEB669E00F}"/>
    <cellStyle name="Normal 2 3 44 6" xfId="10346" xr:uid="{091649E8-2D82-47B6-A3C9-58C52B4824A9}"/>
    <cellStyle name="Normal 2 3 45" xfId="10347" xr:uid="{A6895E44-07AE-4D52-8528-3933649F5E79}"/>
    <cellStyle name="Normal 2 3 45 2" xfId="10348" xr:uid="{8DA77F29-7755-4D55-BA1F-372E916D6808}"/>
    <cellStyle name="Normal 2 3 45 3" xfId="10349" xr:uid="{D44C4A16-65F6-45C1-9F4E-BDE6EAAA972D}"/>
    <cellStyle name="Normal 2 3 45 4" xfId="10350" xr:uid="{9D5CD02D-9FE9-4D8E-BF87-60DE454ADC63}"/>
    <cellStyle name="Normal 2 3 45 5" xfId="10351" xr:uid="{EEAFFEF0-A547-43D5-ADD9-788E7B368C66}"/>
    <cellStyle name="Normal 2 3 45 6" xfId="10352" xr:uid="{91656994-284E-4BBC-AEEE-9EDC6B47A986}"/>
    <cellStyle name="Normal 2 3 46" xfId="10353" xr:uid="{5B4E9D41-0919-4F02-8696-617D0018E892}"/>
    <cellStyle name="Normal 2 3 46 2" xfId="10354" xr:uid="{24510EB3-F39F-4A87-B2E2-F98DD593C5D9}"/>
    <cellStyle name="Normal 2 3 46 3" xfId="10355" xr:uid="{C71FCAC6-01D4-44ED-BA32-71B33B6D9D41}"/>
    <cellStyle name="Normal 2 3 46 4" xfId="10356" xr:uid="{EFB51DA4-D81B-43A9-8656-7F2EB407B4F7}"/>
    <cellStyle name="Normal 2 3 46 5" xfId="10357" xr:uid="{068E077C-E63D-4CAD-A024-D77087363DC4}"/>
    <cellStyle name="Normal 2 3 46 6" xfId="10358" xr:uid="{BFE560D0-6DD6-4C7C-B77B-1BFCE5287E3D}"/>
    <cellStyle name="Normal 2 3 47" xfId="10359" xr:uid="{C66258AB-A5C4-4523-AB9A-DEEC8288DA15}"/>
    <cellStyle name="Normal 2 3 47 2" xfId="10360" xr:uid="{1EC25A77-3D47-4386-8923-AAAC9A6B2806}"/>
    <cellStyle name="Normal 2 3 47 3" xfId="10361" xr:uid="{BF41B790-74EA-4330-92C7-84A5E0FF0854}"/>
    <cellStyle name="Normal 2 3 47 4" xfId="10362" xr:uid="{85AE9957-4A70-40B2-B4A7-620FD75F013F}"/>
    <cellStyle name="Normal 2 3 47 5" xfId="10363" xr:uid="{144EBD6E-D075-4D1F-A0A5-0396D4C7AA08}"/>
    <cellStyle name="Normal 2 3 47 6" xfId="10364" xr:uid="{69BF9155-D507-4249-A6F1-33F8FA420BDD}"/>
    <cellStyle name="Normal 2 3 48" xfId="10365" xr:uid="{429D6113-281A-488E-BAFA-AB55A0BCD861}"/>
    <cellStyle name="Normal 2 3 48 2" xfId="10366" xr:uid="{0BAAA277-44B1-49A5-A60D-B222D02938C8}"/>
    <cellStyle name="Normal 2 3 48 3" xfId="10367" xr:uid="{BB79882A-54D9-458D-8744-57408B4439CA}"/>
    <cellStyle name="Normal 2 3 48 4" xfId="10368" xr:uid="{D59A967E-7DB9-4A24-BA58-D28E6B762BD9}"/>
    <cellStyle name="Normal 2 3 48 5" xfId="10369" xr:uid="{BD8CF45C-A04E-4757-B1A1-B9B35AB79D08}"/>
    <cellStyle name="Normal 2 3 48 6" xfId="10370" xr:uid="{FBDBC80B-4985-497C-8184-1F18204094A9}"/>
    <cellStyle name="Normal 2 3 49" xfId="10371" xr:uid="{A291BBF3-C0AF-4979-992D-71B455DEA70B}"/>
    <cellStyle name="Normal 2 3 49 2" xfId="10372" xr:uid="{9BDF9969-6F98-49AF-89E3-5B253189C70D}"/>
    <cellStyle name="Normal 2 3 49 3" xfId="10373" xr:uid="{BF7149D7-F04B-4D2B-89AE-C2019FADDA56}"/>
    <cellStyle name="Normal 2 3 49 4" xfId="10374" xr:uid="{3B4467C3-6EA0-4F1E-B937-CB0D5F531DF6}"/>
    <cellStyle name="Normal 2 3 49 5" xfId="10375" xr:uid="{03B9CE50-4EBA-49D0-BAB4-9CA11C2E6E20}"/>
    <cellStyle name="Normal 2 3 49 6" xfId="10376" xr:uid="{DCE03F4C-663A-4708-A4CD-1A3993C1226F}"/>
    <cellStyle name="Normal 2 3 5" xfId="10377" xr:uid="{8D88B2ED-7B38-4A0B-9EA0-B91F19E29C76}"/>
    <cellStyle name="Normal 2 3 5 10" xfId="10378" xr:uid="{8BA96BF5-F4CF-45A7-BB69-C781B412ADA4}"/>
    <cellStyle name="Normal 2 3 5 11" xfId="10379" xr:uid="{E397BC00-30A9-454B-980D-CA74637F5905}"/>
    <cellStyle name="Normal 2 3 5 12" xfId="10380" xr:uid="{DEDAFFCF-0E1A-49CA-8C91-A60CA4FD545D}"/>
    <cellStyle name="Normal 2 3 5 13" xfId="10381" xr:uid="{EB015EB0-C9A1-4DA3-B0EF-DC90C130D9B5}"/>
    <cellStyle name="Normal 2 3 5 14" xfId="10382" xr:uid="{4193F562-5CF5-4131-A767-0A40BB9FA7D5}"/>
    <cellStyle name="Normal 2 3 5 15" xfId="10383" xr:uid="{61E79419-3A6D-46A2-B676-C980314095D5}"/>
    <cellStyle name="Normal 2 3 5 16" xfId="10384" xr:uid="{CAAAB665-2329-468F-AF01-ACA7E00CB47C}"/>
    <cellStyle name="Normal 2 3 5 17" xfId="10385" xr:uid="{94ED0674-74B0-4621-9E0D-0140C692AC5D}"/>
    <cellStyle name="Normal 2 3 5 18" xfId="10386" xr:uid="{81872B46-AF44-427C-A5C3-E2EE0C8ABF07}"/>
    <cellStyle name="Normal 2 3 5 19" xfId="10387" xr:uid="{BDC23FD2-B13D-4A12-8419-4DDEB7A2953C}"/>
    <cellStyle name="Normal 2 3 5 2" xfId="10388" xr:uid="{6FAE270F-07A8-4333-A8FD-5BCA43AEEC38}"/>
    <cellStyle name="Normal 2 3 5 2 10" xfId="10389" xr:uid="{6E0350FB-E27F-492A-AB77-BE55D30E6130}"/>
    <cellStyle name="Normal 2 3 5 2 11" xfId="10390" xr:uid="{7DBD51B9-9C2C-4E70-B238-B65597263776}"/>
    <cellStyle name="Normal 2 3 5 2 12" xfId="10391" xr:uid="{2A44F8E4-8B4F-44F6-8ED8-7C98721D5975}"/>
    <cellStyle name="Normal 2 3 5 2 13" xfId="10392" xr:uid="{A5801F1C-0D5A-4DC6-A1DB-EC757FAD6057}"/>
    <cellStyle name="Normal 2 3 5 2 14" xfId="10393" xr:uid="{2C1B3494-631F-4D19-B24A-8648D917D9C8}"/>
    <cellStyle name="Normal 2 3 5 2 15" xfId="10394" xr:uid="{E8D6B8C7-1C3B-43FC-872A-974B7011AAF3}"/>
    <cellStyle name="Normal 2 3 5 2 16" xfId="10395" xr:uid="{B8CD739F-D85A-4C26-916C-CA67A0C1675D}"/>
    <cellStyle name="Normal 2 3 5 2 17" xfId="10396" xr:uid="{2EDE835C-E806-486C-AF71-E5EA16DEC4B1}"/>
    <cellStyle name="Normal 2 3 5 2 18" xfId="10397" xr:uid="{FECB5322-A0F8-484F-B7F9-FC4539DEFA38}"/>
    <cellStyle name="Normal 2 3 5 2 19" xfId="10398" xr:uid="{E472A916-4DCD-42E4-A0AE-B077ED056460}"/>
    <cellStyle name="Normal 2 3 5 2 2" xfId="10399" xr:uid="{0CCFCC72-C4FE-4F88-AFEA-2064C74F873E}"/>
    <cellStyle name="Normal 2 3 5 2 2 10" xfId="10400" xr:uid="{59BD5AC5-C0C7-4E0A-BECA-8DB56266DA01}"/>
    <cellStyle name="Normal 2 3 5 2 2 11" xfId="10401" xr:uid="{296277AE-FF5C-4518-A0A4-681F2A075434}"/>
    <cellStyle name="Normal 2 3 5 2 2 12" xfId="10402" xr:uid="{3A547ADD-7C5D-4802-BF96-F2B1B5B366E3}"/>
    <cellStyle name="Normal 2 3 5 2 2 13" xfId="10403" xr:uid="{B544CBE5-B7FE-4087-A1AF-626DF16AFD28}"/>
    <cellStyle name="Normal 2 3 5 2 2 14" xfId="10404" xr:uid="{F0F7391D-1858-432D-83C6-ED6A708FD225}"/>
    <cellStyle name="Normal 2 3 5 2 2 15" xfId="10405" xr:uid="{85097C94-DC15-431E-8AFF-6F4FB7CA284F}"/>
    <cellStyle name="Normal 2 3 5 2 2 16" xfId="10406" xr:uid="{2ECA52DF-DFF1-4723-BCF7-66C6D300F900}"/>
    <cellStyle name="Normal 2 3 5 2 2 17" xfId="10407" xr:uid="{81992C28-A217-4754-891F-68A242923CD5}"/>
    <cellStyle name="Normal 2 3 5 2 2 18" xfId="10408" xr:uid="{26F47721-E592-4228-AD0E-AA931332FF50}"/>
    <cellStyle name="Normal 2 3 5 2 2 19" xfId="10409" xr:uid="{96315632-F1D0-473F-964E-0F6D1D75290A}"/>
    <cellStyle name="Normal 2 3 5 2 2 2" xfId="10410" xr:uid="{5DEBD0E1-BC1F-4E27-BBB7-52E851CF024F}"/>
    <cellStyle name="Normal 2 3 5 2 2 2 10" xfId="10411" xr:uid="{12ABC1BC-42AF-4C98-B667-58463A48938D}"/>
    <cellStyle name="Normal 2 3 5 2 2 2 11" xfId="10412" xr:uid="{B98F0F2B-3036-44AC-9DB9-02FF57A8E14F}"/>
    <cellStyle name="Normal 2 3 5 2 2 2 12" xfId="10413" xr:uid="{D7BF6B2F-FDFC-4AFF-B1C5-1A6A55F19BF7}"/>
    <cellStyle name="Normal 2 3 5 2 2 2 13" xfId="10414" xr:uid="{61F92A66-2B43-4502-8147-54DC88B57EFB}"/>
    <cellStyle name="Normal 2 3 5 2 2 2 14" xfId="10415" xr:uid="{4D91BF11-AD41-4906-A7FB-B903A8674B49}"/>
    <cellStyle name="Normal 2 3 5 2 2 2 15" xfId="10416" xr:uid="{E7E560ED-7662-43FC-939A-259DD355D51D}"/>
    <cellStyle name="Normal 2 3 5 2 2 2 16" xfId="10417" xr:uid="{A8DF87B2-E028-49F6-B8AF-9444C99C0CB6}"/>
    <cellStyle name="Normal 2 3 5 2 2 2 17" xfId="10418" xr:uid="{F88903DB-C21D-4C28-BB5D-C0B4FB4DD437}"/>
    <cellStyle name="Normal 2 3 5 2 2 2 18" xfId="10419" xr:uid="{3BB66836-0FFB-4D8A-B173-92A621645465}"/>
    <cellStyle name="Normal 2 3 5 2 2 2 19" xfId="10420" xr:uid="{6058EE5E-9AA4-4627-AE67-D72117DC9411}"/>
    <cellStyle name="Normal 2 3 5 2 2 2 2" xfId="10421" xr:uid="{1B3E817E-BC73-426C-A60B-E9B6666E8ACC}"/>
    <cellStyle name="Normal 2 3 5 2 2 2 20" xfId="10422" xr:uid="{0DA3A67A-3F74-46F5-AE75-204589DB3192}"/>
    <cellStyle name="Normal 2 3 5 2 2 2 21" xfId="10423" xr:uid="{80FC8676-D2E9-41CC-841B-934CC8E2C230}"/>
    <cellStyle name="Normal 2 3 5 2 2 2 22" xfId="10424" xr:uid="{61589C34-C77B-4C49-B9FB-38863BDD269A}"/>
    <cellStyle name="Normal 2 3 5 2 2 2 23" xfId="10425" xr:uid="{8AECC80D-6780-42B1-A0FC-ED416B6D7CF5}"/>
    <cellStyle name="Normal 2 3 5 2 2 2 24" xfId="10426" xr:uid="{7A90564E-1517-47EA-9BB5-ED64A9FC2E5B}"/>
    <cellStyle name="Normal 2 3 5 2 2 2 25" xfId="10427" xr:uid="{BA7B2456-5643-4EFF-8B23-E51937203872}"/>
    <cellStyle name="Normal 2 3 5 2 2 2 26" xfId="10428" xr:uid="{7C830493-151D-43E8-BF75-1A9DA1FF3D4A}"/>
    <cellStyle name="Normal 2 3 5 2 2 2 27" xfId="10429" xr:uid="{4D105C32-9DD1-4C75-ABCE-3980F07F3A1A}"/>
    <cellStyle name="Normal 2 3 5 2 2 2 28" xfId="10430" xr:uid="{3197B376-1B46-444E-845B-F7624D2DF5E9}"/>
    <cellStyle name="Normal 2 3 5 2 2 2 29" xfId="10431" xr:uid="{BF96ABCE-3076-41D7-A17F-BA5B1C7EF0EB}"/>
    <cellStyle name="Normal 2 3 5 2 2 2 3" xfId="10432" xr:uid="{1D9BB043-C6B5-4620-862F-BAFAAC707189}"/>
    <cellStyle name="Normal 2 3 5 2 2 2 30" xfId="10433" xr:uid="{33BD9C3C-3B1E-4B1B-B9C9-856801070C1F}"/>
    <cellStyle name="Normal 2 3 5 2 2 2 31" xfId="10434" xr:uid="{14DA017C-E6C4-49CB-9407-44E5A24ED0BB}"/>
    <cellStyle name="Normal 2 3 5 2 2 2 32" xfId="10435" xr:uid="{6E0FF933-BEA4-46D0-A03F-B92E5E998ED6}"/>
    <cellStyle name="Normal 2 3 5 2 2 2 33" xfId="10436" xr:uid="{D5DFACB8-C83B-4C4C-AED8-F652A39C9494}"/>
    <cellStyle name="Normal 2 3 5 2 2 2 34" xfId="10437" xr:uid="{0E90E592-F376-4DA9-915D-B7B8CF21B15A}"/>
    <cellStyle name="Normal 2 3 5 2 2 2 35" xfId="10438" xr:uid="{E2071982-2363-463D-818A-E95C9A160536}"/>
    <cellStyle name="Normal 2 3 5 2 2 2 36" xfId="10439" xr:uid="{342F42DA-7707-41AA-B016-24295B0F77CE}"/>
    <cellStyle name="Normal 2 3 5 2 2 2 37" xfId="10440" xr:uid="{866EB830-462D-4480-96B0-91DAE6C27957}"/>
    <cellStyle name="Normal 2 3 5 2 2 2 38" xfId="10441" xr:uid="{9A382105-640B-4592-8E8F-3B0FDEC35370}"/>
    <cellStyle name="Normal 2 3 5 2 2 2 4" xfId="10442" xr:uid="{7B57D443-71DE-479F-AAFD-C23C7F639C79}"/>
    <cellStyle name="Normal 2 3 5 2 2 2 5" xfId="10443" xr:uid="{AB29BD90-50AB-4CFC-A638-BF77F3D0A8D8}"/>
    <cellStyle name="Normal 2 3 5 2 2 2 6" xfId="10444" xr:uid="{B1833E17-47CE-408D-A524-7796551ECE9B}"/>
    <cellStyle name="Normal 2 3 5 2 2 2 7" xfId="10445" xr:uid="{38244B6E-6C62-41D1-A6A5-E7D651FF3679}"/>
    <cellStyle name="Normal 2 3 5 2 2 2 8" xfId="10446" xr:uid="{13BC80FE-1805-44ED-842E-0E2D7DCBFCFB}"/>
    <cellStyle name="Normal 2 3 5 2 2 2 9" xfId="10447" xr:uid="{652CD022-C18E-419A-ADD0-D0290450B473}"/>
    <cellStyle name="Normal 2 3 5 2 2 20" xfId="10448" xr:uid="{969F2E0C-E4A9-4E0A-995E-C2A4473DD299}"/>
    <cellStyle name="Normal 2 3 5 2 2 21" xfId="10449" xr:uid="{0F8F5A1E-8C88-434B-BC4D-BE6BD91F2D14}"/>
    <cellStyle name="Normal 2 3 5 2 2 22" xfId="10450" xr:uid="{48D3B2C4-6342-4855-948E-2DF47DAF50A6}"/>
    <cellStyle name="Normal 2 3 5 2 2 23" xfId="10451" xr:uid="{F20024F0-D8AA-47CB-991A-4A4ADF3A4A71}"/>
    <cellStyle name="Normal 2 3 5 2 2 24" xfId="10452" xr:uid="{D419E065-C526-4FAB-9355-8A1CA6BE7C18}"/>
    <cellStyle name="Normal 2 3 5 2 2 25" xfId="10453" xr:uid="{2E68BFAC-AFE7-4709-9D5C-66A51628F070}"/>
    <cellStyle name="Normal 2 3 5 2 2 26" xfId="10454" xr:uid="{6BB55D2F-0202-4F7C-99B2-6FEF314A10BE}"/>
    <cellStyle name="Normal 2 3 5 2 2 27" xfId="10455" xr:uid="{B2B9D5B8-E563-4F50-84E0-C4EF59412CAE}"/>
    <cellStyle name="Normal 2 3 5 2 2 28" xfId="10456" xr:uid="{31C4F148-50D7-4994-8031-A0F6B93A4F01}"/>
    <cellStyle name="Normal 2 3 5 2 2 29" xfId="10457" xr:uid="{2B867582-EBC6-4E37-9827-A87014BF5F9B}"/>
    <cellStyle name="Normal 2 3 5 2 2 3" xfId="10458" xr:uid="{A3CD3A23-F861-4487-8247-65558366C73B}"/>
    <cellStyle name="Normal 2 3 5 2 2 30" xfId="10459" xr:uid="{6FF26E80-BAB9-4F51-BFDD-039535D6EBCA}"/>
    <cellStyle name="Normal 2 3 5 2 2 31" xfId="10460" xr:uid="{C14994E2-6E71-4473-BA48-6536289CC252}"/>
    <cellStyle name="Normal 2 3 5 2 2 32" xfId="10461" xr:uid="{E1CC5D01-10C9-4AA9-8C0A-896570B4C65E}"/>
    <cellStyle name="Normal 2 3 5 2 2 33" xfId="10462" xr:uid="{945B2260-9A60-4FD9-B37C-7B751245FE76}"/>
    <cellStyle name="Normal 2 3 5 2 2 34" xfId="10463" xr:uid="{95710DEE-6D8C-4BA1-B3BF-C525A3A9495C}"/>
    <cellStyle name="Normal 2 3 5 2 2 35" xfId="10464" xr:uid="{10812C3B-0A76-4C48-9FE9-06C49CDB3B9A}"/>
    <cellStyle name="Normal 2 3 5 2 2 36" xfId="10465" xr:uid="{3AD342C6-23E9-4DD0-8011-447E9B001C4B}"/>
    <cellStyle name="Normal 2 3 5 2 2 37" xfId="10466" xr:uid="{78EC124F-2740-419F-A40B-5C7277E63674}"/>
    <cellStyle name="Normal 2 3 5 2 2 38" xfId="10467" xr:uid="{F04B971D-790A-46AA-B6AC-3C1252693686}"/>
    <cellStyle name="Normal 2 3 5 2 2 4" xfId="10468" xr:uid="{2C293DC5-8B32-4E37-BD7F-0669F24D5170}"/>
    <cellStyle name="Normal 2 3 5 2 2 5" xfId="10469" xr:uid="{E1E01B15-A991-45B1-AED8-F884A8F4E7EF}"/>
    <cellStyle name="Normal 2 3 5 2 2 6" xfId="10470" xr:uid="{52D396BB-EA3F-4289-8025-8401577EDA6B}"/>
    <cellStyle name="Normal 2 3 5 2 2 7" xfId="10471" xr:uid="{11EE8483-FB27-4017-8040-BB1BE0C8074C}"/>
    <cellStyle name="Normal 2 3 5 2 2 8" xfId="10472" xr:uid="{963013CD-14AA-4E58-BD47-DC9794EF1887}"/>
    <cellStyle name="Normal 2 3 5 2 2 9" xfId="10473" xr:uid="{4B776DDE-28E9-4519-91A2-8A91C1D78916}"/>
    <cellStyle name="Normal 2 3 5 2 20" xfId="10474" xr:uid="{DD322195-97C4-482B-A482-D85F0C67A93D}"/>
    <cellStyle name="Normal 2 3 5 2 21" xfId="10475" xr:uid="{B071ECA3-BE55-47D7-A326-C1A96C3D5287}"/>
    <cellStyle name="Normal 2 3 5 2 22" xfId="10476" xr:uid="{A3E8BA1C-8DC5-4930-89DD-5B882B6BDDEC}"/>
    <cellStyle name="Normal 2 3 5 2 23" xfId="10477" xr:uid="{6284DC7A-F9C4-46BF-98DA-7C476FFDC472}"/>
    <cellStyle name="Normal 2 3 5 2 24" xfId="10478" xr:uid="{7D1F8FEE-9BD4-4203-8BDD-DAE5E53A141F}"/>
    <cellStyle name="Normal 2 3 5 2 25" xfId="10479" xr:uid="{208E95B5-6B56-400A-860F-86A2C9D118FA}"/>
    <cellStyle name="Normal 2 3 5 2 26" xfId="10480" xr:uid="{6733ADA1-AF0A-4C2E-991E-E5477CF041FF}"/>
    <cellStyle name="Normal 2 3 5 2 27" xfId="10481" xr:uid="{7680C30B-2372-4D1C-8CD9-0F54F0ECC401}"/>
    <cellStyle name="Normal 2 3 5 2 28" xfId="10482" xr:uid="{619C2B32-B629-42BF-8C07-50B3E98648B0}"/>
    <cellStyle name="Normal 2 3 5 2 29" xfId="10483" xr:uid="{BF6E5449-32DE-4E47-94AE-FCBADE4C406B}"/>
    <cellStyle name="Normal 2 3 5 2 3" xfId="10484" xr:uid="{7E97B93E-20E2-4D82-9BC3-F26F41D84615}"/>
    <cellStyle name="Normal 2 3 5 2 30" xfId="10485" xr:uid="{FE3CC956-19A7-48B4-BF17-3AD3EEC128E7}"/>
    <cellStyle name="Normal 2 3 5 2 31" xfId="10486" xr:uid="{129FF840-8594-412E-B82E-6D49837B6D0C}"/>
    <cellStyle name="Normal 2 3 5 2 32" xfId="10487" xr:uid="{9282BAF4-896C-4FB3-85BD-A68A114DBB35}"/>
    <cellStyle name="Normal 2 3 5 2 33" xfId="10488" xr:uid="{E2AE83FC-7D3F-4812-8CF4-6418A213026A}"/>
    <cellStyle name="Normal 2 3 5 2 34" xfId="10489" xr:uid="{D2C3C14F-01C5-4D88-A636-59C75AFBDB69}"/>
    <cellStyle name="Normal 2 3 5 2 35" xfId="10490" xr:uid="{EC3F98B7-2B06-49D0-B7E5-49EFAD20869F}"/>
    <cellStyle name="Normal 2 3 5 2 36" xfId="10491" xr:uid="{BE35BC80-C8C9-4B06-8DA7-BF5AFA70D8CB}"/>
    <cellStyle name="Normal 2 3 5 2 37" xfId="10492" xr:uid="{F4C23157-713B-4B25-9602-731323A9E52C}"/>
    <cellStyle name="Normal 2 3 5 2 38" xfId="10493" xr:uid="{1DD11B97-6BA8-4279-B06F-75CC18AEA222}"/>
    <cellStyle name="Normal 2 3 5 2 39" xfId="10494" xr:uid="{7C0A6B34-89FE-4214-B13A-156D627DD942}"/>
    <cellStyle name="Normal 2 3 5 2 4" xfId="10495" xr:uid="{70715511-6EA3-4941-895E-F11CF5A68BB5}"/>
    <cellStyle name="Normal 2 3 5 2 40" xfId="10496" xr:uid="{971B7335-67AE-4A8A-BFBD-C6D47736C1DF}"/>
    <cellStyle name="Normal 2 3 5 2 5" xfId="10497" xr:uid="{06664C6F-A82C-43F5-AB67-F52354847E0E}"/>
    <cellStyle name="Normal 2 3 5 2 6" xfId="10498" xr:uid="{82198F66-1632-42AD-B266-DA16BCE6247E}"/>
    <cellStyle name="Normal 2 3 5 2 7" xfId="10499" xr:uid="{8F06AB89-3E97-4683-AED9-E7E38D3A6D8B}"/>
    <cellStyle name="Normal 2 3 5 2 8" xfId="10500" xr:uid="{5DF5BF20-D63A-47AB-AAB2-DBB130923505}"/>
    <cellStyle name="Normal 2 3 5 2 9" xfId="10501" xr:uid="{8C376344-202A-4491-A5AA-ED2E4C0A4822}"/>
    <cellStyle name="Normal 2 3 5 20" xfId="10502" xr:uid="{DDB1BFD9-0442-47B7-BAA3-402F929498B5}"/>
    <cellStyle name="Normal 2 3 5 21" xfId="10503" xr:uid="{C0C0C1F9-135A-4CC7-9DE1-0929710DC6FF}"/>
    <cellStyle name="Normal 2 3 5 22" xfId="10504" xr:uid="{76DF4749-BD69-48ED-82D3-D577B091ED21}"/>
    <cellStyle name="Normal 2 3 5 23" xfId="10505" xr:uid="{0063F0C4-F13E-488E-A9D1-426D02CB8A2D}"/>
    <cellStyle name="Normal 2 3 5 24" xfId="10506" xr:uid="{1A3A3D6C-C300-406B-9B9F-AD0F4E1768BA}"/>
    <cellStyle name="Normal 2 3 5 25" xfId="10507" xr:uid="{F1F48D2D-C426-4B3F-A333-FE8C72166441}"/>
    <cellStyle name="Normal 2 3 5 26" xfId="10508" xr:uid="{7CBB9C69-A309-43D0-8352-C93FD337D666}"/>
    <cellStyle name="Normal 2 3 5 27" xfId="10509" xr:uid="{C7B5D2B5-7016-4670-993D-7DDED7E93033}"/>
    <cellStyle name="Normal 2 3 5 28" xfId="10510" xr:uid="{2181BACB-C7BB-4D83-A70D-59FED803B61A}"/>
    <cellStyle name="Normal 2 3 5 29" xfId="10511" xr:uid="{2B528A01-223E-45C5-B171-E7EFFD677904}"/>
    <cellStyle name="Normal 2 3 5 3" xfId="10512" xr:uid="{441C1467-1675-44DC-A034-840B8FBFB41D}"/>
    <cellStyle name="Normal 2 3 5 3 10" xfId="10513" xr:uid="{C6873CAD-F45F-4AFE-9097-10A4DDD47F52}"/>
    <cellStyle name="Normal 2 3 5 3 11" xfId="10514" xr:uid="{D59CF2EF-51AE-40A0-A402-3A53EAF684DD}"/>
    <cellStyle name="Normal 2 3 5 3 12" xfId="10515" xr:uid="{CFBC2994-8554-4232-8A8B-8CF8279285BE}"/>
    <cellStyle name="Normal 2 3 5 3 13" xfId="10516" xr:uid="{ED4E99FE-80D8-41EE-8AFA-A8C0DB81CEBE}"/>
    <cellStyle name="Normal 2 3 5 3 14" xfId="10517" xr:uid="{52AA9804-3A52-405F-ACF8-66D66639D0C2}"/>
    <cellStyle name="Normal 2 3 5 3 15" xfId="10518" xr:uid="{19CC0957-6AC4-40DB-9E9B-0B7380B68A99}"/>
    <cellStyle name="Normal 2 3 5 3 16" xfId="10519" xr:uid="{D6165BE2-4D6D-4B5F-810E-64C3A5E6776E}"/>
    <cellStyle name="Normal 2 3 5 3 17" xfId="10520" xr:uid="{27AB415B-BF34-4F67-98DF-440616F94B38}"/>
    <cellStyle name="Normal 2 3 5 3 18" xfId="10521" xr:uid="{9505669C-A177-4C38-91CA-2C4CB8F18776}"/>
    <cellStyle name="Normal 2 3 5 3 19" xfId="10522" xr:uid="{EB0983C4-5F69-4CDD-855E-314964DBC01E}"/>
    <cellStyle name="Normal 2 3 5 3 2" xfId="10523" xr:uid="{C0737640-D426-4E29-99F0-DD4141A58A58}"/>
    <cellStyle name="Normal 2 3 5 3 2 10" xfId="10524" xr:uid="{DF3048F5-CB10-4689-8020-1561B5ED8486}"/>
    <cellStyle name="Normal 2 3 5 3 2 11" xfId="10525" xr:uid="{476CFC39-51A8-4FAB-8427-2DE5F3F26DAB}"/>
    <cellStyle name="Normal 2 3 5 3 2 12" xfId="10526" xr:uid="{0965EC60-364C-4C60-9949-72503E65E9B5}"/>
    <cellStyle name="Normal 2 3 5 3 2 13" xfId="10527" xr:uid="{78F075F2-084A-42E5-A7D0-F3DEE7940CD3}"/>
    <cellStyle name="Normal 2 3 5 3 2 14" xfId="10528" xr:uid="{D94C3889-9E0D-4658-A8BC-0F9821CDA672}"/>
    <cellStyle name="Normal 2 3 5 3 2 15" xfId="10529" xr:uid="{EF5B5D8C-ACB7-4BE1-AEC2-22806635A7F1}"/>
    <cellStyle name="Normal 2 3 5 3 2 16" xfId="10530" xr:uid="{E90C3A9E-42BE-48C7-BAB0-2A309294F315}"/>
    <cellStyle name="Normal 2 3 5 3 2 17" xfId="10531" xr:uid="{77182917-C991-49CB-AF9F-A3FF24588C26}"/>
    <cellStyle name="Normal 2 3 5 3 2 18" xfId="10532" xr:uid="{3E4FEA7C-F684-4820-8770-DC6CAA999AFA}"/>
    <cellStyle name="Normal 2 3 5 3 2 19" xfId="10533" xr:uid="{79E189CF-719F-4448-881F-9A2A70E7C19B}"/>
    <cellStyle name="Normal 2 3 5 3 2 2" xfId="10534" xr:uid="{1A576991-4B55-4F66-A292-543AA81C1BEE}"/>
    <cellStyle name="Normal 2 3 5 3 2 20" xfId="10535" xr:uid="{2A1979CA-D4F6-4EF3-AC01-4EEB89111109}"/>
    <cellStyle name="Normal 2 3 5 3 2 21" xfId="10536" xr:uid="{9E2E967C-CD38-48C0-9258-AAA7FE05510B}"/>
    <cellStyle name="Normal 2 3 5 3 2 22" xfId="10537" xr:uid="{D9F4AE06-B938-4D97-A5CF-087F338CFEC2}"/>
    <cellStyle name="Normal 2 3 5 3 2 23" xfId="10538" xr:uid="{105EDC45-311C-4F1F-BB97-4C75F131C8FF}"/>
    <cellStyle name="Normal 2 3 5 3 2 24" xfId="10539" xr:uid="{94FBD68E-2A09-4698-B7FA-9FFE1BF03DF1}"/>
    <cellStyle name="Normal 2 3 5 3 2 25" xfId="10540" xr:uid="{21EBE7D0-E605-455F-8FB1-366B4C4E20A4}"/>
    <cellStyle name="Normal 2 3 5 3 2 26" xfId="10541" xr:uid="{87482677-9E29-4DE5-9561-1436D19262B1}"/>
    <cellStyle name="Normal 2 3 5 3 2 27" xfId="10542" xr:uid="{D9BEC207-61D6-415B-8ED8-3B6C8157A66E}"/>
    <cellStyle name="Normal 2 3 5 3 2 28" xfId="10543" xr:uid="{02A54998-8335-4250-A031-14F8C69B0D91}"/>
    <cellStyle name="Normal 2 3 5 3 2 29" xfId="10544" xr:uid="{4964407B-19F5-4CAC-B18A-F3BDA7E550AC}"/>
    <cellStyle name="Normal 2 3 5 3 2 3" xfId="10545" xr:uid="{75A3384D-334D-4C37-8A33-C06C32E5C85F}"/>
    <cellStyle name="Normal 2 3 5 3 2 30" xfId="10546" xr:uid="{5C06AB88-98F0-4EF2-93ED-52B2BFA14797}"/>
    <cellStyle name="Normal 2 3 5 3 2 31" xfId="10547" xr:uid="{CC0C64C0-FC54-4D1A-A1D9-6C1A04E2104E}"/>
    <cellStyle name="Normal 2 3 5 3 2 32" xfId="10548" xr:uid="{EF8BF343-FA7A-4465-A564-A315B137F0B5}"/>
    <cellStyle name="Normal 2 3 5 3 2 33" xfId="10549" xr:uid="{5EBB101F-800E-4B86-A7F0-0A6FAA87D17C}"/>
    <cellStyle name="Normal 2 3 5 3 2 34" xfId="10550" xr:uid="{C4702498-5994-4AD2-B58D-268EBF0D4F48}"/>
    <cellStyle name="Normal 2 3 5 3 2 35" xfId="10551" xr:uid="{4455B70F-4A7B-40ED-8639-3A33C42E4FEE}"/>
    <cellStyle name="Normal 2 3 5 3 2 36" xfId="10552" xr:uid="{40A97FBB-1935-4A90-B01F-2801324441D3}"/>
    <cellStyle name="Normal 2 3 5 3 2 37" xfId="10553" xr:uid="{4B3D3E3D-06BE-4D8E-A52E-82B9F1D64813}"/>
    <cellStyle name="Normal 2 3 5 3 2 38" xfId="10554" xr:uid="{46456E5F-2D6B-4018-85CC-7D8448AD06BD}"/>
    <cellStyle name="Normal 2 3 5 3 2 4" xfId="10555" xr:uid="{70392872-C6BF-4624-8C32-3E1CBCAA96FF}"/>
    <cellStyle name="Normal 2 3 5 3 2 5" xfId="10556" xr:uid="{4E6FE5F9-C9A7-43D0-B063-C0D2C0F9E6CB}"/>
    <cellStyle name="Normal 2 3 5 3 2 6" xfId="10557" xr:uid="{083034A8-9C7C-4216-8F5F-76344324CF2F}"/>
    <cellStyle name="Normal 2 3 5 3 2 7" xfId="10558" xr:uid="{D80AB179-BF4D-4023-9DA8-D863A3511FF0}"/>
    <cellStyle name="Normal 2 3 5 3 2 8" xfId="10559" xr:uid="{56BEBE7D-0AAF-4AF8-9AD9-8A7603327582}"/>
    <cellStyle name="Normal 2 3 5 3 2 9" xfId="10560" xr:uid="{E312BE22-9096-4720-8436-60F06D77DC58}"/>
    <cellStyle name="Normal 2 3 5 3 20" xfId="10561" xr:uid="{22FC57C8-63B5-4CE0-BCA7-36988E801D80}"/>
    <cellStyle name="Normal 2 3 5 3 21" xfId="10562" xr:uid="{E2CB432C-D8F0-43BE-9C4E-E2B75BDAEFF8}"/>
    <cellStyle name="Normal 2 3 5 3 22" xfId="10563" xr:uid="{64C3C27E-2F3B-46BB-A4F0-11BDA950CB5D}"/>
    <cellStyle name="Normal 2 3 5 3 23" xfId="10564" xr:uid="{DF6FE531-3CF1-4F5C-A110-2AAEACF44E87}"/>
    <cellStyle name="Normal 2 3 5 3 24" xfId="10565" xr:uid="{BAC98899-CB2B-4D3E-BD7D-E7BC40C53D2B}"/>
    <cellStyle name="Normal 2 3 5 3 25" xfId="10566" xr:uid="{C4A39A21-42EF-4AD4-9000-5B655F06491C}"/>
    <cellStyle name="Normal 2 3 5 3 26" xfId="10567" xr:uid="{E86147D7-B35F-4A96-A722-23606C768B64}"/>
    <cellStyle name="Normal 2 3 5 3 27" xfId="10568" xr:uid="{44E15BC0-AFB9-4052-9B64-F53D41BADCB8}"/>
    <cellStyle name="Normal 2 3 5 3 28" xfId="10569" xr:uid="{82420CEC-2A33-44EC-93D9-EDC926075500}"/>
    <cellStyle name="Normal 2 3 5 3 29" xfId="10570" xr:uid="{6692A2DD-B1F2-468D-B7F8-9029B6737FD6}"/>
    <cellStyle name="Normal 2 3 5 3 3" xfId="10571" xr:uid="{578B0C70-B91C-4F87-B8E8-7FD5447F5C9D}"/>
    <cellStyle name="Normal 2 3 5 3 30" xfId="10572" xr:uid="{866345DD-5AE0-4927-BEA7-83CEB60697C3}"/>
    <cellStyle name="Normal 2 3 5 3 31" xfId="10573" xr:uid="{3E93FF08-8B66-4370-9835-93A49AAB0749}"/>
    <cellStyle name="Normal 2 3 5 3 32" xfId="10574" xr:uid="{B0362DF2-EC23-4319-96AF-BE07C1CD4214}"/>
    <cellStyle name="Normal 2 3 5 3 33" xfId="10575" xr:uid="{06448B91-F494-493C-BA22-F5F774E8C79C}"/>
    <cellStyle name="Normal 2 3 5 3 34" xfId="10576" xr:uid="{DF90E924-B32B-46A5-8A59-26C3F0646C49}"/>
    <cellStyle name="Normal 2 3 5 3 35" xfId="10577" xr:uid="{D3F037F7-4A29-4BD1-956F-C5BABF9B0052}"/>
    <cellStyle name="Normal 2 3 5 3 36" xfId="10578" xr:uid="{863D365A-1AD9-44EE-A50C-00181B192401}"/>
    <cellStyle name="Normal 2 3 5 3 37" xfId="10579" xr:uid="{260E3CC4-DDD8-4215-BC57-DC45312A5B10}"/>
    <cellStyle name="Normal 2 3 5 3 38" xfId="10580" xr:uid="{81D725DB-B464-499F-A1F7-65A22A0B224E}"/>
    <cellStyle name="Normal 2 3 5 3 4" xfId="10581" xr:uid="{D90CD2FD-F080-47BD-99F9-16D13CC8B423}"/>
    <cellStyle name="Normal 2 3 5 3 5" xfId="10582" xr:uid="{FF830B71-5B04-4590-BC1B-46CE37E17C42}"/>
    <cellStyle name="Normal 2 3 5 3 6" xfId="10583" xr:uid="{EBD541B8-88D0-40E5-A916-9A54A0D08CF3}"/>
    <cellStyle name="Normal 2 3 5 3 7" xfId="10584" xr:uid="{0A545CA5-259B-41F9-A5B1-9BCB4A44966C}"/>
    <cellStyle name="Normal 2 3 5 3 8" xfId="10585" xr:uid="{C74B24F1-827B-4CD4-BEF8-B981EB81F151}"/>
    <cellStyle name="Normal 2 3 5 3 9" xfId="10586" xr:uid="{2089FEF1-FBD6-44D0-BDA9-1423C37B1258}"/>
    <cellStyle name="Normal 2 3 5 30" xfId="10587" xr:uid="{C5C0480A-C1FF-4570-8080-C4DD50C49503}"/>
    <cellStyle name="Normal 2 3 5 31" xfId="10588" xr:uid="{8F4E5A30-69A3-4C0F-90D6-9DEFF4845A65}"/>
    <cellStyle name="Normal 2 3 5 32" xfId="10589" xr:uid="{8F773FA9-17D7-438E-A616-8DC741E27104}"/>
    <cellStyle name="Normal 2 3 5 33" xfId="10590" xr:uid="{069BFE49-5857-434C-B3C0-3D060968291E}"/>
    <cellStyle name="Normal 2 3 5 34" xfId="10591" xr:uid="{20005D9B-0ADD-4C96-B5D5-8855553906AD}"/>
    <cellStyle name="Normal 2 3 5 35" xfId="10592" xr:uid="{8BAF3164-E254-4E60-A05B-23C1E8F779FB}"/>
    <cellStyle name="Normal 2 3 5 36" xfId="10593" xr:uid="{B0AAC1DC-A40D-4EF3-88B1-C5E4749BD173}"/>
    <cellStyle name="Normal 2 3 5 37" xfId="10594" xr:uid="{264DAF60-942F-4E6D-847C-C3EF5B2A5821}"/>
    <cellStyle name="Normal 2 3 5 38" xfId="10595" xr:uid="{7D9C2013-9397-4562-A2FD-3FB98386D055}"/>
    <cellStyle name="Normal 2 3 5 39" xfId="10596" xr:uid="{5B119AE7-AB87-4E9C-AB1F-FEA93031A583}"/>
    <cellStyle name="Normal 2 3 5 4" xfId="10597" xr:uid="{496AEA78-A7DD-4F8A-A561-EC686F204FBC}"/>
    <cellStyle name="Normal 2 3 5 40" xfId="10598" xr:uid="{20643932-D730-44BB-A653-4F194DE953D2}"/>
    <cellStyle name="Normal 2 3 5 5" xfId="10599" xr:uid="{B984EA23-B38F-4B3D-B02B-B5CB5F201D00}"/>
    <cellStyle name="Normal 2 3 5 6" xfId="10600" xr:uid="{E1F4B316-EB7D-419C-A79F-799E2A7204C5}"/>
    <cellStyle name="Normal 2 3 5 7" xfId="10601" xr:uid="{10FF6765-67A3-416F-9F2D-45F04BA6223D}"/>
    <cellStyle name="Normal 2 3 5 8" xfId="10602" xr:uid="{EA64BC59-9A51-4F94-8B33-B95A12E6DC0D}"/>
    <cellStyle name="Normal 2 3 5 9" xfId="10603" xr:uid="{26B58D46-27FE-457D-97C5-5BD43E9A6308}"/>
    <cellStyle name="Normal 2 3 50" xfId="10604" xr:uid="{4F9A75D4-A348-4BD9-9E9B-EDC742B89BE5}"/>
    <cellStyle name="Normal 2 3 51" xfId="10605" xr:uid="{6F7C57CA-ABFE-4395-BF8D-34ED124E2F21}"/>
    <cellStyle name="Normal 2 3 52" xfId="10606" xr:uid="{E562A962-14BD-4B17-9401-E4DE237F91EA}"/>
    <cellStyle name="Normal 2 3 53" xfId="10607" xr:uid="{B201DA6C-F4FA-4373-ACE8-F1016129037C}"/>
    <cellStyle name="Normal 2 3 54" xfId="10608" xr:uid="{8BFBB4F6-9CDD-4305-AA81-3EC175FB74F1}"/>
    <cellStyle name="Normal 2 3 55" xfId="10609" xr:uid="{94A43315-5ADB-4D1E-9CCE-90F8B2C09C50}"/>
    <cellStyle name="Normal 2 3 56" xfId="10610" xr:uid="{BED4108C-070B-470B-8B17-CBE72D750D3A}"/>
    <cellStyle name="Normal 2 3 57" xfId="10611" xr:uid="{AED4ECBE-652B-4666-96E7-930FA26D7D89}"/>
    <cellStyle name="Normal 2 3 58" xfId="10612" xr:uid="{70061F5C-C7B4-4CEF-A0B4-BE326E5FB39C}"/>
    <cellStyle name="Normal 2 3 59" xfId="10613" xr:uid="{AA40D6CF-DB9B-4F25-9C2A-639F50F9E27C}"/>
    <cellStyle name="Normal 2 3 6" xfId="10614" xr:uid="{6FD768C0-4D8A-4655-BF0C-0AC840CAC246}"/>
    <cellStyle name="Normal 2 3 6 2" xfId="10615" xr:uid="{7D2DC1EA-42D8-4EB7-9C23-71D8AA40FDE6}"/>
    <cellStyle name="Normal 2 3 6 3" xfId="10616" xr:uid="{D373BA7F-87AA-403B-ACC0-1D86FFB85BF2}"/>
    <cellStyle name="Normal 2 3 6 4" xfId="10617" xr:uid="{4CAA3FC6-3B3F-4626-9082-9115ABBDE14A}"/>
    <cellStyle name="Normal 2 3 6 5" xfId="10618" xr:uid="{2776D38E-B66D-4715-A375-8FE5F851CFB4}"/>
    <cellStyle name="Normal 2 3 6 6" xfId="10619" xr:uid="{21C5E3EA-C6E1-471B-A6A2-20A0A925359F}"/>
    <cellStyle name="Normal 2 3 60" xfId="10620" xr:uid="{91A5DA72-E38E-433B-9365-90F33C7A1E4A}"/>
    <cellStyle name="Normal 2 3 61" xfId="10621" xr:uid="{0E9AAEA9-CD5D-4DE8-8651-4F486E6C1193}"/>
    <cellStyle name="Normal 2 3 62" xfId="10622" xr:uid="{BC532630-CE80-4419-B160-083F2B276214}"/>
    <cellStyle name="Normal 2 3 63" xfId="10623" xr:uid="{708EAF11-8C8A-469F-A67F-34F99EF11AFD}"/>
    <cellStyle name="Normal 2 3 64" xfId="10624" xr:uid="{B8EEAAF0-8A02-407B-AAC8-AD6E0A9D6615}"/>
    <cellStyle name="Normal 2 3 65" xfId="10625" xr:uid="{90DAE60E-9914-4E1D-B82B-0C38D7222342}"/>
    <cellStyle name="Normal 2 3 66" xfId="10626" xr:uid="{3349E783-5603-4242-A719-E965E13B283F}"/>
    <cellStyle name="Normal 2 3 67" xfId="10627" xr:uid="{60A20F4A-6AA7-401F-A9E6-30CDCE0A8CFD}"/>
    <cellStyle name="Normal 2 3 68" xfId="10628" xr:uid="{9C035E35-9895-4DC7-BBE0-AA55A7DB2C3D}"/>
    <cellStyle name="Normal 2 3 69" xfId="10629" xr:uid="{E637816D-4D21-4B5E-9F86-BD81749D0668}"/>
    <cellStyle name="Normal 2 3 7" xfId="10630" xr:uid="{EBB5A1F6-F656-4C8F-A4AC-607C40798A9E}"/>
    <cellStyle name="Normal 2 3 7 2" xfId="10631" xr:uid="{DE6AE69A-B26C-4414-8367-5297792E1E71}"/>
    <cellStyle name="Normal 2 3 7 3" xfId="10632" xr:uid="{6B75F652-DA72-45E9-8161-B21D5CDC4358}"/>
    <cellStyle name="Normal 2 3 7 4" xfId="10633" xr:uid="{38C002C6-D2C2-4099-A559-673D8692BC83}"/>
    <cellStyle name="Normal 2 3 7 5" xfId="10634" xr:uid="{D8D102D7-0B8F-44FC-9895-E0824DF79707}"/>
    <cellStyle name="Normal 2 3 7 6" xfId="10635" xr:uid="{B1DD7F12-4B54-4D40-B178-790FFE584E88}"/>
    <cellStyle name="Normal 2 3 70" xfId="10636" xr:uid="{AA8CE61B-6CF1-4727-A7C6-1FCBE9C5A765}"/>
    <cellStyle name="Normal 2 3 71" xfId="10637" xr:uid="{6701B46A-5C62-4AE1-A7C7-452EA628D5C2}"/>
    <cellStyle name="Normal 2 3 72" xfId="10638" xr:uid="{AE683879-AA31-4157-B11D-CEE862A030FB}"/>
    <cellStyle name="Normal 2 3 73" xfId="10639" xr:uid="{8C7865DB-90F2-48E4-9D11-E6A9E2CF0604}"/>
    <cellStyle name="Normal 2 3 74" xfId="10640" xr:uid="{69CFDC87-D0B9-459E-99F9-30EE65FADE2B}"/>
    <cellStyle name="Normal 2 3 75" xfId="10641" xr:uid="{34A5B755-9770-46D9-BE06-434E80E532C8}"/>
    <cellStyle name="Normal 2 3 76" xfId="10642" xr:uid="{236DB439-1859-4652-903C-5044E71152C9}"/>
    <cellStyle name="Normal 2 3 77" xfId="10643" xr:uid="{AF694B0D-27A4-4246-A676-75738582710F}"/>
    <cellStyle name="Normal 2 3 78" xfId="10644" xr:uid="{1492C95B-7775-43CD-BF21-D084E14CFE90}"/>
    <cellStyle name="Normal 2 3 79" xfId="10645" xr:uid="{CCF2D31E-8879-4B62-AC59-75B35E832E13}"/>
    <cellStyle name="Normal 2 3 8" xfId="10646" xr:uid="{1998861F-C7FB-4E52-B0BA-3299CB43E8A9}"/>
    <cellStyle name="Normal 2 3 8 2" xfId="10647" xr:uid="{97022FC9-D699-4162-A79E-2C4A3E6D3FE2}"/>
    <cellStyle name="Normal 2 3 8 3" xfId="10648" xr:uid="{A4137487-987C-4C80-A9B7-6A5A3F86664B}"/>
    <cellStyle name="Normal 2 3 8 4" xfId="10649" xr:uid="{CBA9DB4A-C3B0-4A75-94B9-27DEE76CB29C}"/>
    <cellStyle name="Normal 2 3 8 5" xfId="10650" xr:uid="{BC89B8A9-0258-41E2-9AF3-869906E0CAC8}"/>
    <cellStyle name="Normal 2 3 8 6" xfId="10651" xr:uid="{F756CA52-5C2F-49AC-A402-9D716B1B0318}"/>
    <cellStyle name="Normal 2 3 80" xfId="10652" xr:uid="{F8854055-FEE3-4D62-8DE5-4D9F9A316047}"/>
    <cellStyle name="Normal 2 3 81" xfId="10653" xr:uid="{08D691BC-CC00-4BC9-B9C8-BBF7F253356D}"/>
    <cellStyle name="Normal 2 3 82" xfId="10654" xr:uid="{277E9418-479D-4D22-8420-D1C89D45099B}"/>
    <cellStyle name="Normal 2 3 83" xfId="10655" xr:uid="{EDCD48F4-A10E-4A0F-A0F7-BBC75AD90D4E}"/>
    <cellStyle name="Normal 2 3 84" xfId="10656" xr:uid="{5A761B72-E571-4076-973F-505E472BCAE0}"/>
    <cellStyle name="Normal 2 3 85" xfId="10657" xr:uid="{10F3B111-C05D-4C65-88C4-0780FD74E1A7}"/>
    <cellStyle name="Normal 2 3 86" xfId="10658" xr:uid="{23E28F61-7A59-4D92-8E3D-2403601BC6C5}"/>
    <cellStyle name="Normal 2 3 87" xfId="10659" xr:uid="{451B3F51-18A4-47AF-BBDA-08AE02B63EBB}"/>
    <cellStyle name="Normal 2 3 88" xfId="10660" xr:uid="{F8F8B3C1-D347-4EF0-BF2B-87D7073005F8}"/>
    <cellStyle name="Normal 2 3 89" xfId="10661" xr:uid="{D7486280-F2AD-4560-BF0D-7C1DE30868C9}"/>
    <cellStyle name="Normal 2 3 9" xfId="10662" xr:uid="{65255DEF-0068-4FA2-AFA4-C025E5CF65A7}"/>
    <cellStyle name="Normal 2 3 9 2" xfId="10663" xr:uid="{9E1355B0-9663-4864-A796-2AFD08A4B4D3}"/>
    <cellStyle name="Normal 2 3 9 3" xfId="10664" xr:uid="{3C43911F-4B39-4ACA-9775-552115D217C3}"/>
    <cellStyle name="Normal 2 3 9 4" xfId="10665" xr:uid="{123F322C-425F-4077-A186-66833E09CDA1}"/>
    <cellStyle name="Normal 2 3 9 5" xfId="10666" xr:uid="{9A48A118-0E76-4BAF-9F6A-C6A5E20163E0}"/>
    <cellStyle name="Normal 2 3 9 6" xfId="10667" xr:uid="{8E3BF4BB-74A9-4762-BD63-0E44F1D63CC7}"/>
    <cellStyle name="Normal 2 3 90" xfId="10668" xr:uid="{05087B61-F947-4A7F-939C-E033259EE865}"/>
    <cellStyle name="Normal 2 3 91" xfId="10669" xr:uid="{45C579A9-175F-4B1D-9FBF-A67E95C2AB5A}"/>
    <cellStyle name="Normal 2 3 92" xfId="10670" xr:uid="{F2B45856-2BC6-4BCA-8184-FDD3FE908CFE}"/>
    <cellStyle name="Normal 2 3 93" xfId="10671" xr:uid="{6F7FCC03-5D83-493B-B240-0CA3D688E6A0}"/>
    <cellStyle name="Normal 2 3 94" xfId="10672" xr:uid="{F8D85177-1535-4F59-A6A5-16542ED57EBF}"/>
    <cellStyle name="Normal 2 3 95" xfId="10673" xr:uid="{CE45BAD2-A6E9-43C0-B8A6-2D3AF0984863}"/>
    <cellStyle name="Normal 2 3 96" xfId="10674" xr:uid="{C8B67A39-C3F7-4E20-ABFE-611BB1504278}"/>
    <cellStyle name="Normal 2 3 97" xfId="10675" xr:uid="{B3CFBEEE-5FB2-4EB3-9D41-F710942DB03D}"/>
    <cellStyle name="Normal 2 3 98" xfId="10676" xr:uid="{FC05E004-6CDE-4B59-AEE4-1FB1F9895BBB}"/>
    <cellStyle name="Normal 2 3 99" xfId="10677" xr:uid="{200076A9-96C4-4A7F-A8C3-A8F2EDDBFB14}"/>
    <cellStyle name="Normal 2 30" xfId="10678" xr:uid="{A608439F-73B7-49F1-9DE7-60D0A3261AFE}"/>
    <cellStyle name="Normal 2 31" xfId="10679" xr:uid="{3288403D-899F-4300-98B3-AEE8D9B380C8}"/>
    <cellStyle name="Normal 2 32" xfId="10680" xr:uid="{F51C2AB2-6B6C-4A0F-9A70-6D110E5D8E4E}"/>
    <cellStyle name="Normal 2 33" xfId="10681" xr:uid="{C7C5BFA6-F5EB-4A6A-9A1A-3ED80F738199}"/>
    <cellStyle name="Normal 2 34" xfId="10682" xr:uid="{879130A5-5279-4770-91A8-7B8B0F085F2A}"/>
    <cellStyle name="Normal 2 35" xfId="10683" xr:uid="{9B2FDC73-70DB-421C-A938-85FFFEAE18DF}"/>
    <cellStyle name="Normal 2 36" xfId="10684" xr:uid="{761DE974-D9A9-4E22-AA77-45E2AD44E1C4}"/>
    <cellStyle name="Normal 2 37" xfId="10685" xr:uid="{63536AA5-E14F-4D37-9B2E-AFC9695BEAC9}"/>
    <cellStyle name="Normal 2 38" xfId="10686" xr:uid="{8C359133-4B4D-4C1B-87AB-0F74C88E9C07}"/>
    <cellStyle name="Normal 2 39" xfId="10687" xr:uid="{2A9062DD-104B-4E54-B6B6-88C945D54DDA}"/>
    <cellStyle name="Normal 2 4" xfId="10688" xr:uid="{588B890D-0881-410B-834C-A40F7C1F8A2A}"/>
    <cellStyle name="Normal 2 4 10" xfId="10689" xr:uid="{89CC128E-154C-4C82-9CD8-79ED6F850ED3}"/>
    <cellStyle name="Normal 2 4 11" xfId="10690" xr:uid="{B7FA369E-2655-4E13-9A0E-703D4BB332BD}"/>
    <cellStyle name="Normal 2 4 12" xfId="10691" xr:uid="{ECD9D34D-276A-44A2-804E-FD0DFB35390E}"/>
    <cellStyle name="Normal 2 4 13" xfId="10692" xr:uid="{B45B555C-7C7E-4506-8C82-F6EA348DEB01}"/>
    <cellStyle name="Normal 2 4 14" xfId="10693" xr:uid="{436140D3-5E1A-4C35-9EC7-78BEF7393083}"/>
    <cellStyle name="Normal 2 4 15" xfId="10694" xr:uid="{3C6B7524-75BC-4247-B367-793E3CDDF3E6}"/>
    <cellStyle name="Normal 2 4 16" xfId="10695" xr:uid="{DAE0C576-BABB-4116-BF78-77B7DC23BC60}"/>
    <cellStyle name="Normal 2 4 17" xfId="10696" xr:uid="{E18C3EDB-7EFB-4E5B-A9BD-16D5B8FAEF28}"/>
    <cellStyle name="Normal 2 4 18" xfId="10697" xr:uid="{851ECADD-591B-49CD-84CA-4504CA780A72}"/>
    <cellStyle name="Normal 2 4 19" xfId="10698" xr:uid="{85F98E1F-65C1-4C20-BA44-5CFAF1084713}"/>
    <cellStyle name="Normal 2 4 2" xfId="10699" xr:uid="{76D451C7-2E1E-48B1-A635-E0CBFBD0E498}"/>
    <cellStyle name="Normal 2 4 2 10" xfId="10700" xr:uid="{EA8A4F6A-FAD2-467D-BF90-E70A9517AF54}"/>
    <cellStyle name="Normal 2 4 2 11" xfId="10701" xr:uid="{61353C99-B120-497F-9618-27BEE703061D}"/>
    <cellStyle name="Normal 2 4 2 12" xfId="10702" xr:uid="{5CDF09F8-C856-458B-8710-D1CADA1147FB}"/>
    <cellStyle name="Normal 2 4 2 13" xfId="10703" xr:uid="{D6ED9F11-0BC7-4F91-A765-9592CE85972B}"/>
    <cellStyle name="Normal 2 4 2 14" xfId="10704" xr:uid="{4D795292-CC6A-47EC-B5D4-8B2D125C5BBE}"/>
    <cellStyle name="Normal 2 4 2 15" xfId="10705" xr:uid="{8FF2D629-67EB-4A65-A779-E71ED1248CD5}"/>
    <cellStyle name="Normal 2 4 2 16" xfId="10706" xr:uid="{00C334EE-0BD7-46FB-AF5F-467D0AFE978D}"/>
    <cellStyle name="Normal 2 4 2 17" xfId="10707" xr:uid="{FE7CC33A-4143-4C04-A7DB-3CC590FE5431}"/>
    <cellStyle name="Normal 2 4 2 18" xfId="10708" xr:uid="{E36A0122-8339-444B-913A-644A0EB752F4}"/>
    <cellStyle name="Normal 2 4 2 19" xfId="10709" xr:uid="{75F5152C-1F0E-43F6-A1CC-1A7DD478BC85}"/>
    <cellStyle name="Normal 2 4 2 2" xfId="10710" xr:uid="{BC946133-43A3-46FE-A2ED-F7711793D22C}"/>
    <cellStyle name="Normal 2 4 2 2 10" xfId="10711" xr:uid="{CB5F9C44-BABC-46C4-89BC-C68B1DC7AFE3}"/>
    <cellStyle name="Normal 2 4 2 2 11" xfId="10712" xr:uid="{50A4A5EF-D1CD-4E47-86E8-FAB06D385195}"/>
    <cellStyle name="Normal 2 4 2 2 12" xfId="10713" xr:uid="{85C9267C-EF4C-420B-9E94-692714F8E054}"/>
    <cellStyle name="Normal 2 4 2 2 13" xfId="10714" xr:uid="{2DF13964-308E-4B5B-8C3E-C32C8EA12DD1}"/>
    <cellStyle name="Normal 2 4 2 2 14" xfId="10715" xr:uid="{ECA5711C-B58B-4958-85A2-BC7C941E23BD}"/>
    <cellStyle name="Normal 2 4 2 2 15" xfId="10716" xr:uid="{6A61EEC6-E4E3-4D91-B73C-7D315B4B1B22}"/>
    <cellStyle name="Normal 2 4 2 2 16" xfId="10717" xr:uid="{536F72FE-EF30-4495-BCC4-BE564A88DC65}"/>
    <cellStyle name="Normal 2 4 2 2 17" xfId="10718" xr:uid="{91D8BA01-71BE-47BE-A602-749AC7E69E7C}"/>
    <cellStyle name="Normal 2 4 2 2 18" xfId="10719" xr:uid="{7BA402E8-E5BB-4245-84D8-B94EED8B9817}"/>
    <cellStyle name="Normal 2 4 2 2 19" xfId="10720" xr:uid="{B3885F6D-9352-49FB-A54A-0570F1CCED01}"/>
    <cellStyle name="Normal 2 4 2 2 2" xfId="10721" xr:uid="{47D3FBFC-E657-403B-B2D2-13F2D06B3161}"/>
    <cellStyle name="Normal 2 4 2 2 2 10" xfId="10722" xr:uid="{92A47487-AE98-494B-90CA-2F2275D86F31}"/>
    <cellStyle name="Normal 2 4 2 2 2 11" xfId="10723" xr:uid="{B8191E84-5EE6-4372-8DB5-3D852B4AEB58}"/>
    <cellStyle name="Normal 2 4 2 2 2 12" xfId="10724" xr:uid="{371F1667-C949-4FF2-B1CD-E1E64ED43C61}"/>
    <cellStyle name="Normal 2 4 2 2 2 13" xfId="10725" xr:uid="{4470CF8E-395F-425E-8B68-3650034FC9AD}"/>
    <cellStyle name="Normal 2 4 2 2 2 14" xfId="10726" xr:uid="{DF4F4014-0189-4487-850C-E3CE16D6E242}"/>
    <cellStyle name="Normal 2 4 2 2 2 15" xfId="10727" xr:uid="{68D94300-77F3-4E14-82AE-DF582E4B46F4}"/>
    <cellStyle name="Normal 2 4 2 2 2 16" xfId="10728" xr:uid="{A48DE339-65E0-4B15-B675-BCEE80E14519}"/>
    <cellStyle name="Normal 2 4 2 2 2 17" xfId="10729" xr:uid="{40A0C7C4-74D4-4361-AB39-E4BF175C6115}"/>
    <cellStyle name="Normal 2 4 2 2 2 18" xfId="10730" xr:uid="{9AC9CFD8-8F2F-4A35-9659-E4BDE02913C2}"/>
    <cellStyle name="Normal 2 4 2 2 2 19" xfId="10731" xr:uid="{AA0B374B-198A-4C23-A2CE-0B191763551F}"/>
    <cellStyle name="Normal 2 4 2 2 2 2" xfId="10732" xr:uid="{CC12F19B-55FC-4CB4-AF72-6868443D54B6}"/>
    <cellStyle name="Normal 2 4 2 2 2 2 10" xfId="10733" xr:uid="{A5AFD27E-92A2-4051-BCF6-1C4A055487DA}"/>
    <cellStyle name="Normal 2 4 2 2 2 2 11" xfId="10734" xr:uid="{CE8B321A-7F94-4F5D-BCC9-1B126DDBAE04}"/>
    <cellStyle name="Normal 2 4 2 2 2 2 12" xfId="10735" xr:uid="{B7B7A25F-E626-433C-BCD8-BF6D5E12AA07}"/>
    <cellStyle name="Normal 2 4 2 2 2 2 13" xfId="10736" xr:uid="{1D94399E-F9B2-4D91-9DB7-8C7E5C2E392A}"/>
    <cellStyle name="Normal 2 4 2 2 2 2 14" xfId="10737" xr:uid="{9EA07BB9-A976-4415-BBD3-909777B409B1}"/>
    <cellStyle name="Normal 2 4 2 2 2 2 15" xfId="10738" xr:uid="{75515E02-3FB0-483D-A690-1D46C11C1AC1}"/>
    <cellStyle name="Normal 2 4 2 2 2 2 16" xfId="10739" xr:uid="{842943A6-6648-4524-BA2E-F17B7D024B17}"/>
    <cellStyle name="Normal 2 4 2 2 2 2 17" xfId="10740" xr:uid="{91587CF5-3C30-4533-9259-93E3500B4ABB}"/>
    <cellStyle name="Normal 2 4 2 2 2 2 18" xfId="10741" xr:uid="{BF7F3BFB-D1CB-4716-BDBA-319AAC9FFF03}"/>
    <cellStyle name="Normal 2 4 2 2 2 2 19" xfId="10742" xr:uid="{4E9968D4-35AF-4E3A-8B67-7DC01C6166E2}"/>
    <cellStyle name="Normal 2 4 2 2 2 2 2" xfId="10743" xr:uid="{3D5C50A7-4DFF-4BB5-958D-40EB52F3F9C4}"/>
    <cellStyle name="Normal 2 4 2 2 2 2 20" xfId="10744" xr:uid="{C61F5658-CAB0-415B-9FBA-5A22E57DB60B}"/>
    <cellStyle name="Normal 2 4 2 2 2 2 21" xfId="10745" xr:uid="{C9DC8E71-55E3-4E5D-BF1E-F63F374F37BD}"/>
    <cellStyle name="Normal 2 4 2 2 2 2 22" xfId="10746" xr:uid="{52C26CCE-5EC8-4F16-9325-ADE9C4066E3F}"/>
    <cellStyle name="Normal 2 4 2 2 2 2 23" xfId="10747" xr:uid="{1F84DD89-2CF8-4247-9FE2-DC475A150F24}"/>
    <cellStyle name="Normal 2 4 2 2 2 2 24" xfId="10748" xr:uid="{516B0E3E-87D3-452B-B2BC-DC9702E2BC7D}"/>
    <cellStyle name="Normal 2 4 2 2 2 2 25" xfId="10749" xr:uid="{E6FCDF2B-97A0-4BCC-8574-70C5E5C2AC40}"/>
    <cellStyle name="Normal 2 4 2 2 2 2 26" xfId="10750" xr:uid="{0218ADDD-D2E5-4D0D-BA1E-44A032CEB066}"/>
    <cellStyle name="Normal 2 4 2 2 2 2 27" xfId="10751" xr:uid="{108E7E3D-9EF0-4FD3-9847-52513D9E9148}"/>
    <cellStyle name="Normal 2 4 2 2 2 2 28" xfId="10752" xr:uid="{DF6206E9-FF57-49DD-B502-E568336DD27A}"/>
    <cellStyle name="Normal 2 4 2 2 2 2 29" xfId="10753" xr:uid="{E1D51E19-285A-4887-9812-218C942CA566}"/>
    <cellStyle name="Normal 2 4 2 2 2 2 3" xfId="10754" xr:uid="{581DA65F-5155-48DD-9D27-F229422FA3CE}"/>
    <cellStyle name="Normal 2 4 2 2 2 2 30" xfId="10755" xr:uid="{9F5AEEA7-0ABC-4036-827B-6160EDB26940}"/>
    <cellStyle name="Normal 2 4 2 2 2 2 31" xfId="10756" xr:uid="{5E8CD7CB-D501-474F-8E15-043A0214BE49}"/>
    <cellStyle name="Normal 2 4 2 2 2 2 32" xfId="10757" xr:uid="{4513CB0E-0110-480F-B94B-13CAF9415E8E}"/>
    <cellStyle name="Normal 2 4 2 2 2 2 33" xfId="10758" xr:uid="{153869FF-EC1A-49FE-9969-C5AAE7DEC274}"/>
    <cellStyle name="Normal 2 4 2 2 2 2 34" xfId="10759" xr:uid="{3750BD42-93D1-4D17-84A1-879BDBA152F6}"/>
    <cellStyle name="Normal 2 4 2 2 2 2 35" xfId="10760" xr:uid="{E25367C2-381F-42AF-800C-CB2188E71519}"/>
    <cellStyle name="Normal 2 4 2 2 2 2 36" xfId="10761" xr:uid="{3904EF59-0EA0-4A2A-A184-9DD148072609}"/>
    <cellStyle name="Normal 2 4 2 2 2 2 37" xfId="10762" xr:uid="{FEB8E32F-8A98-42EF-9217-03CB4708C3AE}"/>
    <cellStyle name="Normal 2 4 2 2 2 2 38" xfId="10763" xr:uid="{637DCCD6-A208-4EAB-AAD3-E6D3E05CD122}"/>
    <cellStyle name="Normal 2 4 2 2 2 2 4" xfId="10764" xr:uid="{78E127BE-F57F-4F1A-9F7F-8CAE15810357}"/>
    <cellStyle name="Normal 2 4 2 2 2 2 5" xfId="10765" xr:uid="{D485DD78-5BAC-4097-A33C-B8F402D13ED9}"/>
    <cellStyle name="Normal 2 4 2 2 2 2 6" xfId="10766" xr:uid="{CF3B66ED-D4EA-4FA8-878B-A312B55F6CAE}"/>
    <cellStyle name="Normal 2 4 2 2 2 2 7" xfId="10767" xr:uid="{A6CE1873-920C-4A4A-AF61-94226AA97FF8}"/>
    <cellStyle name="Normal 2 4 2 2 2 2 8" xfId="10768" xr:uid="{047015D2-794B-4456-8FB6-CB52D67DCE99}"/>
    <cellStyle name="Normal 2 4 2 2 2 2 9" xfId="10769" xr:uid="{5BC86C9B-0664-42AB-8A9D-5C674D4B7081}"/>
    <cellStyle name="Normal 2 4 2 2 2 20" xfId="10770" xr:uid="{516A43A6-6E91-41EE-8B3E-11E5685C8EF1}"/>
    <cellStyle name="Normal 2 4 2 2 2 21" xfId="10771" xr:uid="{A11A5568-B581-4C85-923E-C32457AD1509}"/>
    <cellStyle name="Normal 2 4 2 2 2 22" xfId="10772" xr:uid="{09DF92EE-41C6-4F09-A3DD-79DDD2A04115}"/>
    <cellStyle name="Normal 2 4 2 2 2 23" xfId="10773" xr:uid="{CF9191EA-26DF-4F25-8B7A-1F6CBE7F68C0}"/>
    <cellStyle name="Normal 2 4 2 2 2 24" xfId="10774" xr:uid="{E7DE70C9-BBBE-4071-A726-C8A248D19E58}"/>
    <cellStyle name="Normal 2 4 2 2 2 25" xfId="10775" xr:uid="{9FC78511-6028-4C60-B5B5-89A1D8D0D3CF}"/>
    <cellStyle name="Normal 2 4 2 2 2 26" xfId="10776" xr:uid="{9BCBF4AA-8A10-4A3C-804E-875E1399E13F}"/>
    <cellStyle name="Normal 2 4 2 2 2 27" xfId="10777" xr:uid="{F6B67E13-03B2-408F-B24F-5CDB5BC5240E}"/>
    <cellStyle name="Normal 2 4 2 2 2 28" xfId="10778" xr:uid="{7EAB0790-E121-40B7-9F04-475DD283435E}"/>
    <cellStyle name="Normal 2 4 2 2 2 29" xfId="10779" xr:uid="{472DEFA4-BD83-4AE3-BF0B-DDA57AB22580}"/>
    <cellStyle name="Normal 2 4 2 2 2 3" xfId="10780" xr:uid="{F6817970-0EB8-4D65-A819-D4FAB8860D12}"/>
    <cellStyle name="Normal 2 4 2 2 2 30" xfId="10781" xr:uid="{2910A88E-0F60-4CCB-83E6-0A5B0D7F27D1}"/>
    <cellStyle name="Normal 2 4 2 2 2 31" xfId="10782" xr:uid="{C1536F2F-E877-44C6-AAAF-7C0ADF77A507}"/>
    <cellStyle name="Normal 2 4 2 2 2 32" xfId="10783" xr:uid="{188FFC9C-AF1A-4B09-AC3C-541FAEF58B54}"/>
    <cellStyle name="Normal 2 4 2 2 2 33" xfId="10784" xr:uid="{AB082BF7-BD2B-4F79-A435-E8F2786FD2CB}"/>
    <cellStyle name="Normal 2 4 2 2 2 34" xfId="10785" xr:uid="{43C23E54-0595-4185-9892-6E8DA9399563}"/>
    <cellStyle name="Normal 2 4 2 2 2 35" xfId="10786" xr:uid="{860D4273-87FE-42D0-9801-29AB092DC5BF}"/>
    <cellStyle name="Normal 2 4 2 2 2 36" xfId="10787" xr:uid="{95051B30-3C9F-4A8F-877D-BB1AE675D268}"/>
    <cellStyle name="Normal 2 4 2 2 2 37" xfId="10788" xr:uid="{5C588FF5-45B2-4AB1-85F0-AB0FCDC9039F}"/>
    <cellStyle name="Normal 2 4 2 2 2 38" xfId="10789" xr:uid="{269D2630-0FE3-4A31-9479-94A635350EED}"/>
    <cellStyle name="Normal 2 4 2 2 2 4" xfId="10790" xr:uid="{06B01A16-BEA9-42AD-A568-2CB637659233}"/>
    <cellStyle name="Normal 2 4 2 2 2 5" xfId="10791" xr:uid="{C72C77C0-4459-4511-9175-C4503341F7CF}"/>
    <cellStyle name="Normal 2 4 2 2 2 6" xfId="10792" xr:uid="{58ED22B1-4B1B-4C45-B704-84E22CE052BE}"/>
    <cellStyle name="Normal 2 4 2 2 2 7" xfId="10793" xr:uid="{B68052FC-5AFA-4474-B4B5-4F6FFC7131EC}"/>
    <cellStyle name="Normal 2 4 2 2 2 8" xfId="10794" xr:uid="{230C55CB-7377-4D6D-9774-C55388262EA2}"/>
    <cellStyle name="Normal 2 4 2 2 2 9" xfId="10795" xr:uid="{33B7E72C-9AED-4157-8D4E-BD877065C49A}"/>
    <cellStyle name="Normal 2 4 2 2 20" xfId="10796" xr:uid="{D40A9C03-E3DD-4A01-988D-AD71995C836F}"/>
    <cellStyle name="Normal 2 4 2 2 21" xfId="10797" xr:uid="{2EF516EE-89A3-42EB-8EBD-A795EEF15119}"/>
    <cellStyle name="Normal 2 4 2 2 22" xfId="10798" xr:uid="{6A4E31C4-F0DD-4144-BC1D-BE5C236D7AD0}"/>
    <cellStyle name="Normal 2 4 2 2 23" xfId="10799" xr:uid="{324FB50D-C49A-4E3F-B914-CCAF3B6B921E}"/>
    <cellStyle name="Normal 2 4 2 2 24" xfId="10800" xr:uid="{6452341A-F1DD-4D05-8C63-68B40810EF4D}"/>
    <cellStyle name="Normal 2 4 2 2 25" xfId="10801" xr:uid="{DBA099FC-3A4B-43BF-8E25-8464A400001F}"/>
    <cellStyle name="Normal 2 4 2 2 26" xfId="10802" xr:uid="{28353F9A-4619-4971-9466-58E43CA750EE}"/>
    <cellStyle name="Normal 2 4 2 2 27" xfId="10803" xr:uid="{26FC7BB6-B229-4D68-9D6A-D701EB9F0F78}"/>
    <cellStyle name="Normal 2 4 2 2 28" xfId="10804" xr:uid="{C34B954F-2F9B-43E8-86B0-0564A218F170}"/>
    <cellStyle name="Normal 2 4 2 2 29" xfId="10805" xr:uid="{509FA7EB-C222-4C4F-B91F-80F4ED99A6BB}"/>
    <cellStyle name="Normal 2 4 2 2 3" xfId="10806" xr:uid="{9622A21F-DE77-489E-9698-D327EFD12C05}"/>
    <cellStyle name="Normal 2 4 2 2 30" xfId="10807" xr:uid="{5B337B0F-CA6E-474C-9DA2-64213BD0CB22}"/>
    <cellStyle name="Normal 2 4 2 2 31" xfId="10808" xr:uid="{605A1B2E-0476-4E1B-B453-BC21C58D5B19}"/>
    <cellStyle name="Normal 2 4 2 2 32" xfId="10809" xr:uid="{4D8EF703-CD6D-419F-BFD6-A99E051AC777}"/>
    <cellStyle name="Normal 2 4 2 2 33" xfId="10810" xr:uid="{1C8A0FC1-1767-4816-8494-331BBA56340C}"/>
    <cellStyle name="Normal 2 4 2 2 34" xfId="10811" xr:uid="{AC9F3450-D1DB-4369-B4DD-C4549EEA55B1}"/>
    <cellStyle name="Normal 2 4 2 2 35" xfId="10812" xr:uid="{0A24278F-ADEB-4825-A220-EB3EA6F1A652}"/>
    <cellStyle name="Normal 2 4 2 2 36" xfId="10813" xr:uid="{1DC259AB-F1C6-4409-A191-6301803BF41C}"/>
    <cellStyle name="Normal 2 4 2 2 37" xfId="10814" xr:uid="{3EB917AB-3D79-400C-9994-24D79932EC1C}"/>
    <cellStyle name="Normal 2 4 2 2 38" xfId="10815" xr:uid="{7533AC0A-B2EA-4689-BC36-3A01C4722B48}"/>
    <cellStyle name="Normal 2 4 2 2 39" xfId="10816" xr:uid="{B1551DAA-31ED-4FFE-892D-E24987D61285}"/>
    <cellStyle name="Normal 2 4 2 2 4" xfId="10817" xr:uid="{08835A1F-1775-46D4-9862-3363189C118F}"/>
    <cellStyle name="Normal 2 4 2 2 40" xfId="10818" xr:uid="{3D5F799C-9685-4A1A-AAD4-55ADAC7A34B7}"/>
    <cellStyle name="Normal 2 4 2 2 5" xfId="10819" xr:uid="{4DB49778-4B06-4116-B0CF-C30251C3DCF8}"/>
    <cellStyle name="Normal 2 4 2 2 6" xfId="10820" xr:uid="{53839D07-0BFD-483E-BE24-BCDC4CF0DCB2}"/>
    <cellStyle name="Normal 2 4 2 2 7" xfId="10821" xr:uid="{16EC185A-E9EB-4456-8100-73E982F8D8E8}"/>
    <cellStyle name="Normal 2 4 2 2 8" xfId="10822" xr:uid="{0F72313E-1061-4DA7-8ADE-3EB96F8BD27C}"/>
    <cellStyle name="Normal 2 4 2 2 9" xfId="10823" xr:uid="{40344F10-528D-48DE-9636-8AB1A2AE0508}"/>
    <cellStyle name="Normal 2 4 2 20" xfId="10824" xr:uid="{BFB13D28-085E-42A5-800E-1EFDD0D14CD7}"/>
    <cellStyle name="Normal 2 4 2 21" xfId="10825" xr:uid="{DDDADAE1-8819-4E24-8E64-F5A7325997F4}"/>
    <cellStyle name="Normal 2 4 2 22" xfId="10826" xr:uid="{EE1B3FDD-9EA1-4731-A401-26DF057ED3AB}"/>
    <cellStyle name="Normal 2 4 2 23" xfId="10827" xr:uid="{BD810BBB-5C24-450E-9C41-A6177AAD8DFC}"/>
    <cellStyle name="Normal 2 4 2 24" xfId="10828" xr:uid="{1C8BB133-A586-488D-BBD0-934D08877D17}"/>
    <cellStyle name="Normal 2 4 2 25" xfId="10829" xr:uid="{06554E33-98B8-4C58-AB15-F95B48F30F0A}"/>
    <cellStyle name="Normal 2 4 2 26" xfId="10830" xr:uid="{12367F65-EDBD-4A5F-9334-677910A3CB30}"/>
    <cellStyle name="Normal 2 4 2 27" xfId="10831" xr:uid="{29524B1E-BCA1-4050-9A97-D82A5F4D7F6D}"/>
    <cellStyle name="Normal 2 4 2 28" xfId="10832" xr:uid="{94D5C9D3-89DB-4B71-A5A0-65007D2680F7}"/>
    <cellStyle name="Normal 2 4 2 29" xfId="10833" xr:uid="{DCBE8599-E5B7-4ABD-9ED5-51EC1AECB964}"/>
    <cellStyle name="Normal 2 4 2 3" xfId="10834" xr:uid="{77BFF26C-8743-42C7-BE40-76B05C116F07}"/>
    <cellStyle name="Normal 2 4 2 3 10" xfId="10835" xr:uid="{E5381D7F-587C-4E53-99FD-CD141EF874BC}"/>
    <cellStyle name="Normal 2 4 2 3 11" xfId="10836" xr:uid="{9221BF08-8670-4484-B9BB-D2FA5B7D28C2}"/>
    <cellStyle name="Normal 2 4 2 3 12" xfId="10837" xr:uid="{19B8FE74-6ACB-4AA2-8BE9-953AF6ABBA28}"/>
    <cellStyle name="Normal 2 4 2 3 13" xfId="10838" xr:uid="{60B46215-4C07-4CDB-AF82-8717ACDF7F4E}"/>
    <cellStyle name="Normal 2 4 2 3 14" xfId="10839" xr:uid="{E12852EA-F49C-4617-8BC1-6CB1B3F76510}"/>
    <cellStyle name="Normal 2 4 2 3 15" xfId="10840" xr:uid="{6D582B6A-0951-4E95-B211-4181866E9BD4}"/>
    <cellStyle name="Normal 2 4 2 3 16" xfId="10841" xr:uid="{35517E72-5A3E-4E0B-AAF7-B2D7AA87F374}"/>
    <cellStyle name="Normal 2 4 2 3 17" xfId="10842" xr:uid="{FDCC274B-000C-41C9-B501-1BC266D60F17}"/>
    <cellStyle name="Normal 2 4 2 3 18" xfId="10843" xr:uid="{6028E1D1-1778-4320-A0C5-90E8E05D7D82}"/>
    <cellStyle name="Normal 2 4 2 3 19" xfId="10844" xr:uid="{74836716-DD6D-4887-BF77-DB99978A76E9}"/>
    <cellStyle name="Normal 2 4 2 3 2" xfId="10845" xr:uid="{37E59E20-7245-41F8-A9C3-6D0AA4F2E582}"/>
    <cellStyle name="Normal 2 4 2 3 2 10" xfId="10846" xr:uid="{B7AD5263-DB27-45E5-9CD6-7B5C0D291724}"/>
    <cellStyle name="Normal 2 4 2 3 2 11" xfId="10847" xr:uid="{1DA72DCD-0BA2-40C2-8F28-DAD3576A89B7}"/>
    <cellStyle name="Normal 2 4 2 3 2 12" xfId="10848" xr:uid="{14DC3810-BD55-44FC-93FE-BFCB9C11EEA6}"/>
    <cellStyle name="Normal 2 4 2 3 2 13" xfId="10849" xr:uid="{906143FB-CB37-45BC-A8EB-D8C16AEBC746}"/>
    <cellStyle name="Normal 2 4 2 3 2 14" xfId="10850" xr:uid="{D0D15378-78EC-4B62-BFC4-91D0E09A97F0}"/>
    <cellStyle name="Normal 2 4 2 3 2 15" xfId="10851" xr:uid="{3F486F60-8A43-4CC6-A2C5-AE994E3652E5}"/>
    <cellStyle name="Normal 2 4 2 3 2 16" xfId="10852" xr:uid="{7F8874ED-3840-4226-9A09-382E4A116D77}"/>
    <cellStyle name="Normal 2 4 2 3 2 17" xfId="10853" xr:uid="{F0BA2FA8-A12F-403B-99B5-D4DF9AAAA264}"/>
    <cellStyle name="Normal 2 4 2 3 2 18" xfId="10854" xr:uid="{F36E2B7F-9E61-490B-8D02-C6DBC6FB488F}"/>
    <cellStyle name="Normal 2 4 2 3 2 19" xfId="10855" xr:uid="{9E3DE7CD-B135-4A79-B1CD-063B520FC768}"/>
    <cellStyle name="Normal 2 4 2 3 2 2" xfId="10856" xr:uid="{6D666F29-CBF5-43A9-A421-0F16B6B245AE}"/>
    <cellStyle name="Normal 2 4 2 3 2 20" xfId="10857" xr:uid="{882C2C54-B234-41DD-A578-ADF9BCB34B35}"/>
    <cellStyle name="Normal 2 4 2 3 2 21" xfId="10858" xr:uid="{05DAB47C-64FA-43A6-8DE3-3C8C7B65A967}"/>
    <cellStyle name="Normal 2 4 2 3 2 22" xfId="10859" xr:uid="{5E36D2B0-821C-4A85-8BA4-63E65D09D91A}"/>
    <cellStyle name="Normal 2 4 2 3 2 23" xfId="10860" xr:uid="{DE7AB538-A18E-4F8E-8C42-F59A6B3AECD9}"/>
    <cellStyle name="Normal 2 4 2 3 2 24" xfId="10861" xr:uid="{D2C743E0-62FB-4D0A-9913-E9BFFEBC0BF0}"/>
    <cellStyle name="Normal 2 4 2 3 2 25" xfId="10862" xr:uid="{6246804D-54D3-43F6-8FD7-1230576E96C7}"/>
    <cellStyle name="Normal 2 4 2 3 2 26" xfId="10863" xr:uid="{9772E4E9-4E40-4489-A559-FD8D2786E111}"/>
    <cellStyle name="Normal 2 4 2 3 2 27" xfId="10864" xr:uid="{52B6D3C9-C09E-4C81-8AEF-79C3DCD84783}"/>
    <cellStyle name="Normal 2 4 2 3 2 28" xfId="10865" xr:uid="{AC6C646D-6C03-4188-BE2C-5396D4B8ADC5}"/>
    <cellStyle name="Normal 2 4 2 3 2 29" xfId="10866" xr:uid="{8DF5F373-F335-42CD-AFD3-4D75BAF78084}"/>
    <cellStyle name="Normal 2 4 2 3 2 3" xfId="10867" xr:uid="{C39A58B4-0530-4FD2-A82F-300047DEA056}"/>
    <cellStyle name="Normal 2 4 2 3 2 30" xfId="10868" xr:uid="{9543E4BA-CCAF-43F7-8497-30EF8D01C78E}"/>
    <cellStyle name="Normal 2 4 2 3 2 31" xfId="10869" xr:uid="{4E67FF45-7148-4622-946B-893AC28FD793}"/>
    <cellStyle name="Normal 2 4 2 3 2 32" xfId="10870" xr:uid="{C067B77D-B4BB-425E-B269-DD242E4687BF}"/>
    <cellStyle name="Normal 2 4 2 3 2 33" xfId="10871" xr:uid="{252682A4-CE6F-4317-A1CA-A57C01E6C22F}"/>
    <cellStyle name="Normal 2 4 2 3 2 34" xfId="10872" xr:uid="{39D20A1D-84D0-4B4B-94F9-172EBB21136B}"/>
    <cellStyle name="Normal 2 4 2 3 2 35" xfId="10873" xr:uid="{BE35A3C3-2568-40A7-BF1C-4B4D057636FC}"/>
    <cellStyle name="Normal 2 4 2 3 2 36" xfId="10874" xr:uid="{817E1D26-A94B-462C-9877-BD203052EB46}"/>
    <cellStyle name="Normal 2 4 2 3 2 37" xfId="10875" xr:uid="{FDD9DE8C-5DCD-4E23-A50E-E2E75987BC05}"/>
    <cellStyle name="Normal 2 4 2 3 2 38" xfId="10876" xr:uid="{89C06D78-D509-4710-B5B2-FD59DADCC63F}"/>
    <cellStyle name="Normal 2 4 2 3 2 4" xfId="10877" xr:uid="{0DA3633F-9432-4F2C-847B-870711D6D712}"/>
    <cellStyle name="Normal 2 4 2 3 2 5" xfId="10878" xr:uid="{1DB12CA2-7F03-4DD5-988A-7E90B191E72F}"/>
    <cellStyle name="Normal 2 4 2 3 2 6" xfId="10879" xr:uid="{8456EFFC-B40A-4A4B-B989-A6021950A59F}"/>
    <cellStyle name="Normal 2 4 2 3 2 7" xfId="10880" xr:uid="{30E626CF-5932-454E-B28A-69327F75F1B3}"/>
    <cellStyle name="Normal 2 4 2 3 2 8" xfId="10881" xr:uid="{2D7D74B3-8D99-4AFE-9026-5F80A5A59C6E}"/>
    <cellStyle name="Normal 2 4 2 3 2 9" xfId="10882" xr:uid="{2AC52565-6453-471A-BB2F-0AE0222BBD37}"/>
    <cellStyle name="Normal 2 4 2 3 20" xfId="10883" xr:uid="{F58A43EF-96E0-4C97-96FE-526643A6BC87}"/>
    <cellStyle name="Normal 2 4 2 3 21" xfId="10884" xr:uid="{B015D056-677C-4641-B165-3F6564BB7DA5}"/>
    <cellStyle name="Normal 2 4 2 3 22" xfId="10885" xr:uid="{9D384BFB-A5FA-45E2-B250-C099141072B8}"/>
    <cellStyle name="Normal 2 4 2 3 23" xfId="10886" xr:uid="{D9433760-FA24-4F8A-A025-E1B9908F5A80}"/>
    <cellStyle name="Normal 2 4 2 3 24" xfId="10887" xr:uid="{2F750368-8031-40D9-BB0E-772DF96D92E8}"/>
    <cellStyle name="Normal 2 4 2 3 25" xfId="10888" xr:uid="{6B239E15-2129-4219-BC5F-20C56EE00910}"/>
    <cellStyle name="Normal 2 4 2 3 26" xfId="10889" xr:uid="{97B7C5BF-20F6-44C4-A879-9CEAC81E28DE}"/>
    <cellStyle name="Normal 2 4 2 3 27" xfId="10890" xr:uid="{E5C6B559-17A7-41B6-AF5A-B7EBB12D59B9}"/>
    <cellStyle name="Normal 2 4 2 3 28" xfId="10891" xr:uid="{6D2A8794-27E1-4BF1-AC63-277A7A07A7D4}"/>
    <cellStyle name="Normal 2 4 2 3 29" xfId="10892" xr:uid="{5CA95047-3EE7-428A-AD1A-074C336DBF4B}"/>
    <cellStyle name="Normal 2 4 2 3 3" xfId="10893" xr:uid="{24ADEDFD-7F8D-4D8F-AC2E-DA35B1EE74AF}"/>
    <cellStyle name="Normal 2 4 2 3 30" xfId="10894" xr:uid="{5A62843B-7877-473E-BB2A-520F4F46B578}"/>
    <cellStyle name="Normal 2 4 2 3 31" xfId="10895" xr:uid="{4741D55F-CF4F-445F-8F67-5A2ACA810C85}"/>
    <cellStyle name="Normal 2 4 2 3 32" xfId="10896" xr:uid="{AA994842-EE42-47D1-BDD9-C64436BA3D22}"/>
    <cellStyle name="Normal 2 4 2 3 33" xfId="10897" xr:uid="{BB49E087-072F-4DEE-9B10-55F02AF7A66D}"/>
    <cellStyle name="Normal 2 4 2 3 34" xfId="10898" xr:uid="{ED9690B5-827C-48D1-8DDA-B1ADAA890F52}"/>
    <cellStyle name="Normal 2 4 2 3 35" xfId="10899" xr:uid="{A260542C-8000-4D8C-A3BE-FD92297B1C0A}"/>
    <cellStyle name="Normal 2 4 2 3 36" xfId="10900" xr:uid="{A6823388-2995-43A3-B7CA-23556762F746}"/>
    <cellStyle name="Normal 2 4 2 3 37" xfId="10901" xr:uid="{1FDB8414-5213-49A3-9B3A-EC5466C10402}"/>
    <cellStyle name="Normal 2 4 2 3 38" xfId="10902" xr:uid="{753FDF53-DE9F-405C-A687-4FC90A506E9F}"/>
    <cellStyle name="Normal 2 4 2 3 4" xfId="10903" xr:uid="{9CC7DDAE-BBFE-4FEC-898B-BD58BC64533F}"/>
    <cellStyle name="Normal 2 4 2 3 5" xfId="10904" xr:uid="{6D8D4082-8DE0-44CC-89F5-12DAE6CEB18D}"/>
    <cellStyle name="Normal 2 4 2 3 6" xfId="10905" xr:uid="{517C5485-D5B1-4F95-93A8-ABE5B476BAA6}"/>
    <cellStyle name="Normal 2 4 2 3 7" xfId="10906" xr:uid="{628E6503-6176-41E4-B9A9-22871A15A944}"/>
    <cellStyle name="Normal 2 4 2 3 8" xfId="10907" xr:uid="{D01A0E13-17CD-46D7-9C1A-1ADBEBC09974}"/>
    <cellStyle name="Normal 2 4 2 3 9" xfId="10908" xr:uid="{38A9FCB7-75AB-4876-878A-99FB6AFC3731}"/>
    <cellStyle name="Normal 2 4 2 30" xfId="10909" xr:uid="{3926E20A-37E8-44CE-92C4-27A14FFDC26B}"/>
    <cellStyle name="Normal 2 4 2 31" xfId="10910" xr:uid="{78FFE49D-8DC6-4D31-826D-E8E48E5EFE49}"/>
    <cellStyle name="Normal 2 4 2 32" xfId="10911" xr:uid="{16C89F92-9305-4B31-B8D6-6BE0E8A24DFC}"/>
    <cellStyle name="Normal 2 4 2 33" xfId="10912" xr:uid="{744D951C-E499-4CB7-9AE0-3D551F675BB8}"/>
    <cellStyle name="Normal 2 4 2 34" xfId="10913" xr:uid="{DCDC1F17-563B-49D3-BA6F-0D7EEE4A04D6}"/>
    <cellStyle name="Normal 2 4 2 35" xfId="10914" xr:uid="{7357C075-0C77-44DE-B16B-36D2AC67D773}"/>
    <cellStyle name="Normal 2 4 2 36" xfId="10915" xr:uid="{897983AA-B72F-4F09-8BEB-3F08BDD26032}"/>
    <cellStyle name="Normal 2 4 2 37" xfId="10916" xr:uid="{A025BC20-55D2-4CA6-9267-0FDD24B23A7B}"/>
    <cellStyle name="Normal 2 4 2 38" xfId="10917" xr:uid="{FFAA1A2F-D5D1-4D44-B919-91259A9D78CD}"/>
    <cellStyle name="Normal 2 4 2 39" xfId="10918" xr:uid="{93D60D1F-8104-402E-A0AA-9666ADC8C431}"/>
    <cellStyle name="Normal 2 4 2 4" xfId="10919" xr:uid="{28933B13-1682-4362-9382-25DA57F8F8BD}"/>
    <cellStyle name="Normal 2 4 2 40" xfId="10920" xr:uid="{52889C24-F873-49C3-86BF-31BB6FDA8853}"/>
    <cellStyle name="Normal 2 4 2 5" xfId="10921" xr:uid="{425125E0-36AC-4ED1-8923-25FA0067C4CA}"/>
    <cellStyle name="Normal 2 4 2 6" xfId="10922" xr:uid="{181987EA-CDF8-4FFD-AF6B-B22B986E7993}"/>
    <cellStyle name="Normal 2 4 2 7" xfId="10923" xr:uid="{A2EC28CB-AE77-493D-90B5-9B912F9BADAD}"/>
    <cellStyle name="Normal 2 4 2 8" xfId="10924" xr:uid="{D03BB861-10F2-4CA7-950B-E7272480F6F9}"/>
    <cellStyle name="Normal 2 4 2 9" xfId="10925" xr:uid="{5647B20E-17EF-4749-BABF-4518C124610B}"/>
    <cellStyle name="Normal 2 4 20" xfId="10926" xr:uid="{78F75F7A-E42C-48FE-9CCB-1DC4942D8E03}"/>
    <cellStyle name="Normal 2 4 21" xfId="10927" xr:uid="{493F4BBB-7BBE-4325-AC2F-36CEAF124B25}"/>
    <cellStyle name="Normal 2 4 22" xfId="10928" xr:uid="{E89DAA4A-482F-4A62-AAB5-CE0B35F8444C}"/>
    <cellStyle name="Normal 2 4 23" xfId="10929" xr:uid="{F8CB344F-B7E7-4E2C-92D3-3AC49603BC4B}"/>
    <cellStyle name="Normal 2 4 24" xfId="10930" xr:uid="{840669ED-BC6C-40B1-86DF-8373442EA995}"/>
    <cellStyle name="Normal 2 4 25" xfId="10931" xr:uid="{57BAB03F-381E-44F4-84C2-7C8DDB384748}"/>
    <cellStyle name="Normal 2 4 26" xfId="10932" xr:uid="{B1ED7CE1-AA5A-4A4B-AF1E-690E0B894109}"/>
    <cellStyle name="Normal 2 4 27" xfId="10933" xr:uid="{487BCE09-D4DF-4429-983C-58C9B07E138B}"/>
    <cellStyle name="Normal 2 4 28" xfId="10934" xr:uid="{0710C852-EF77-4C21-B3A9-52A5435640EE}"/>
    <cellStyle name="Normal 2 4 29" xfId="10935" xr:uid="{F35F673A-97E9-4D11-860A-685290C2C9D6}"/>
    <cellStyle name="Normal 2 4 3" xfId="10936" xr:uid="{62E32F32-42EE-464F-A51D-35E70744EF42}"/>
    <cellStyle name="Normal 2 4 30" xfId="10937" xr:uid="{67554776-921D-4FCB-AC79-BAE69A5B6EEF}"/>
    <cellStyle name="Normal 2 4 31" xfId="10938" xr:uid="{D3F135AB-7CF1-451C-A4B8-0F00E41004A9}"/>
    <cellStyle name="Normal 2 4 32" xfId="10939" xr:uid="{7F75FDFD-CFCF-4DCC-926F-B964A58EEFCC}"/>
    <cellStyle name="Normal 2 4 33" xfId="10940" xr:uid="{8AB9B6E0-166F-49AA-A029-C2D2EABA1A3C}"/>
    <cellStyle name="Normal 2 4 34" xfId="10941" xr:uid="{F0E36C26-14A1-4BF5-B918-4A4B2A2C952C}"/>
    <cellStyle name="Normal 2 4 35" xfId="10942" xr:uid="{0BFB0A3C-843D-4652-BA7B-EEBA3DF2827D}"/>
    <cellStyle name="Normal 2 4 36" xfId="10943" xr:uid="{18789DE5-D909-4AEA-AE96-31B6E326E5D6}"/>
    <cellStyle name="Normal 2 4 37" xfId="10944" xr:uid="{7A4C703A-F96E-4760-96B4-8C62848AAFCD}"/>
    <cellStyle name="Normal 2 4 38" xfId="10945" xr:uid="{73FD08CE-97DB-4D89-9572-E7B40FDB610E}"/>
    <cellStyle name="Normal 2 4 39" xfId="10946" xr:uid="{75EA9583-DC36-4C17-95DF-D3D98AA3B551}"/>
    <cellStyle name="Normal 2 4 4" xfId="10947" xr:uid="{2717672F-37B1-4927-8535-BECEE4B959A3}"/>
    <cellStyle name="Normal 2 4 40" xfId="10948" xr:uid="{0EC7E804-7DAD-4C89-9FE7-0573F567B802}"/>
    <cellStyle name="Normal 2 4 41" xfId="10949" xr:uid="{DB015F65-9F6A-4D74-BFAB-A96B287EEBA3}"/>
    <cellStyle name="Normal 2 4 42" xfId="10950" xr:uid="{7D92E1B7-048B-4DF5-A165-DEF21FD7EF4C}"/>
    <cellStyle name="Normal 2 4 43" xfId="10951" xr:uid="{9C5F7403-6096-4B24-B5DC-B287A45B24EF}"/>
    <cellStyle name="Normal 2 4 44" xfId="10952" xr:uid="{6313B318-BBE1-4A60-8036-558A1A230AA8}"/>
    <cellStyle name="Normal 2 4 5" xfId="10953" xr:uid="{545FE14D-D15D-4803-A888-AF8CC8F20AB1}"/>
    <cellStyle name="Normal 2 4 6" xfId="10954" xr:uid="{AFE472D1-C225-4AAC-B69B-B33CF33B1FBE}"/>
    <cellStyle name="Normal 2 4 6 10" xfId="10955" xr:uid="{C953223F-EB84-41C5-8D8F-9B8DB5AB7BF3}"/>
    <cellStyle name="Normal 2 4 6 11" xfId="10956" xr:uid="{D5AF6BCB-23F8-4040-85A4-A03E10078AE5}"/>
    <cellStyle name="Normal 2 4 6 12" xfId="10957" xr:uid="{66D8C5FF-7395-4FAE-A40E-7816138491FA}"/>
    <cellStyle name="Normal 2 4 6 13" xfId="10958" xr:uid="{214D6389-1CA5-448B-83B0-624E22EB0704}"/>
    <cellStyle name="Normal 2 4 6 14" xfId="10959" xr:uid="{B96CC126-699C-47D1-BBD6-66279AF2F0AE}"/>
    <cellStyle name="Normal 2 4 6 15" xfId="10960" xr:uid="{9E30B378-9423-4F77-AE15-B2ECD458958C}"/>
    <cellStyle name="Normal 2 4 6 16" xfId="10961" xr:uid="{1CC07D0D-242D-474C-9E25-93AB3D6EFA88}"/>
    <cellStyle name="Normal 2 4 6 17" xfId="10962" xr:uid="{C4F1CB8E-AE84-42B8-97ED-EDC58F5872CE}"/>
    <cellStyle name="Normal 2 4 6 18" xfId="10963" xr:uid="{D8C3C4C5-23D6-4D26-B81A-F0931E3390E5}"/>
    <cellStyle name="Normal 2 4 6 19" xfId="10964" xr:uid="{7174AACF-8C49-4F09-8E34-4789058A8023}"/>
    <cellStyle name="Normal 2 4 6 2" xfId="10965" xr:uid="{D9DC1668-21C3-41FC-801D-24D961BAFEA4}"/>
    <cellStyle name="Normal 2 4 6 2 10" xfId="10966" xr:uid="{62B242ED-D362-40E9-A382-66DAD1FD5123}"/>
    <cellStyle name="Normal 2 4 6 2 11" xfId="10967" xr:uid="{9DE996B4-02A8-4610-8651-95EFB9AE0992}"/>
    <cellStyle name="Normal 2 4 6 2 12" xfId="10968" xr:uid="{8D29FA63-7774-46FC-94AB-66894E5B4796}"/>
    <cellStyle name="Normal 2 4 6 2 13" xfId="10969" xr:uid="{13064584-055C-4D77-BBB1-30208C1025ED}"/>
    <cellStyle name="Normal 2 4 6 2 14" xfId="10970" xr:uid="{A868226E-CC23-47F8-8B16-54C1C52FEDE2}"/>
    <cellStyle name="Normal 2 4 6 2 15" xfId="10971" xr:uid="{E9579C89-41F0-474F-A382-672F62A07D54}"/>
    <cellStyle name="Normal 2 4 6 2 16" xfId="10972" xr:uid="{331FCF2D-6952-4277-ABCB-2947FD84344A}"/>
    <cellStyle name="Normal 2 4 6 2 17" xfId="10973" xr:uid="{D71AB5D2-A5B9-417B-B295-BF15458468B3}"/>
    <cellStyle name="Normal 2 4 6 2 18" xfId="10974" xr:uid="{93A3BA4B-84A9-4051-B0D9-B87ABD002401}"/>
    <cellStyle name="Normal 2 4 6 2 19" xfId="10975" xr:uid="{2A83A231-3F12-40D5-B8E2-AEB48351529E}"/>
    <cellStyle name="Normal 2 4 6 2 2" xfId="10976" xr:uid="{11A51830-5491-4690-A67F-D154E412AC68}"/>
    <cellStyle name="Normal 2 4 6 2 20" xfId="10977" xr:uid="{63338C2A-4978-44AF-8895-7A3F16AB0239}"/>
    <cellStyle name="Normal 2 4 6 2 21" xfId="10978" xr:uid="{3EB0BB25-BDE5-49F6-AA1D-D3CDEF5E495F}"/>
    <cellStyle name="Normal 2 4 6 2 22" xfId="10979" xr:uid="{D2193298-1707-4C87-BDBC-FF08E1FE0BF7}"/>
    <cellStyle name="Normal 2 4 6 2 23" xfId="10980" xr:uid="{AEC13742-B98F-4F7E-B83E-FE352F42C60A}"/>
    <cellStyle name="Normal 2 4 6 2 24" xfId="10981" xr:uid="{37BE095F-4C13-41F7-875D-CA71661FE32B}"/>
    <cellStyle name="Normal 2 4 6 2 25" xfId="10982" xr:uid="{8A36866C-CB97-41D3-BB33-6A0315A923D0}"/>
    <cellStyle name="Normal 2 4 6 2 26" xfId="10983" xr:uid="{7E5B5AD5-9DD5-4397-A78B-AD56D4831132}"/>
    <cellStyle name="Normal 2 4 6 2 27" xfId="10984" xr:uid="{E4337883-F8A9-471E-BF1E-09DB2E327198}"/>
    <cellStyle name="Normal 2 4 6 2 28" xfId="10985" xr:uid="{9796C439-334C-4FFC-B23E-D27DD97664C0}"/>
    <cellStyle name="Normal 2 4 6 2 29" xfId="10986" xr:uid="{D6786EA3-DF1E-4EE6-A4CF-E642F95F4870}"/>
    <cellStyle name="Normal 2 4 6 2 3" xfId="10987" xr:uid="{9E8753CA-A803-42E2-92E7-5A4EC30F9B63}"/>
    <cellStyle name="Normal 2 4 6 2 30" xfId="10988" xr:uid="{5F5CD570-80C9-49D5-98BC-478CC445E210}"/>
    <cellStyle name="Normal 2 4 6 2 31" xfId="10989" xr:uid="{92097552-07DE-46B0-856E-51E0072BC8F1}"/>
    <cellStyle name="Normal 2 4 6 2 32" xfId="10990" xr:uid="{C15CB20D-EEAF-4BBD-B173-6D7E06A1FDAD}"/>
    <cellStyle name="Normal 2 4 6 2 33" xfId="10991" xr:uid="{1006F8A3-F489-426F-A737-2010CAF23EB3}"/>
    <cellStyle name="Normal 2 4 6 2 34" xfId="10992" xr:uid="{5BABEF2B-EEB0-4EAA-945B-01D97D91ED7F}"/>
    <cellStyle name="Normal 2 4 6 2 35" xfId="10993" xr:uid="{E39C2AE2-4338-4834-BDC3-E2586101BA74}"/>
    <cellStyle name="Normal 2 4 6 2 36" xfId="10994" xr:uid="{67756680-9AD3-4A3B-A968-0589C2FD016B}"/>
    <cellStyle name="Normal 2 4 6 2 37" xfId="10995" xr:uid="{7C4ACB7B-3099-4B7E-80DA-DC414C78C3E5}"/>
    <cellStyle name="Normal 2 4 6 2 38" xfId="10996" xr:uid="{82A2CAE4-D871-4E0F-A242-68B7F80A6DCA}"/>
    <cellStyle name="Normal 2 4 6 2 4" xfId="10997" xr:uid="{3AE61F7A-131D-4659-B2F8-5724250D995E}"/>
    <cellStyle name="Normal 2 4 6 2 5" xfId="10998" xr:uid="{AEA0F450-D0C6-4043-A225-F8F194633957}"/>
    <cellStyle name="Normal 2 4 6 2 6" xfId="10999" xr:uid="{E4A94D38-0E2E-4D46-90C1-A7DCB92F742B}"/>
    <cellStyle name="Normal 2 4 6 2 7" xfId="11000" xr:uid="{755A4980-C8E0-4409-9380-06CAB400E056}"/>
    <cellStyle name="Normal 2 4 6 2 8" xfId="11001" xr:uid="{83A4144E-113F-433D-BD0C-ACE5FA4F6FFA}"/>
    <cellStyle name="Normal 2 4 6 2 9" xfId="11002" xr:uid="{492E1690-ACD5-491A-BE84-11CC63C77D5F}"/>
    <cellStyle name="Normal 2 4 6 20" xfId="11003" xr:uid="{B92ACFA3-A9A4-43E2-8700-A1C04F9C3210}"/>
    <cellStyle name="Normal 2 4 6 21" xfId="11004" xr:uid="{03FB5E87-C3B6-4DB5-BAF9-24C6C801EE44}"/>
    <cellStyle name="Normal 2 4 6 22" xfId="11005" xr:uid="{A3AF1B57-25AD-45DC-BA77-A70A30BD0587}"/>
    <cellStyle name="Normal 2 4 6 23" xfId="11006" xr:uid="{0F6F1F3C-5630-4D6D-8718-144A9A718FB6}"/>
    <cellStyle name="Normal 2 4 6 24" xfId="11007" xr:uid="{8DD1FE84-04C8-499C-96CA-750C5605E948}"/>
    <cellStyle name="Normal 2 4 6 25" xfId="11008" xr:uid="{3FD31496-70ED-4A56-AE14-542DB5B458F3}"/>
    <cellStyle name="Normal 2 4 6 26" xfId="11009" xr:uid="{29338C91-EEDF-43FA-9208-57B91859EA66}"/>
    <cellStyle name="Normal 2 4 6 27" xfId="11010" xr:uid="{EBB27197-ACA5-4610-BC49-5F9FF466F5A1}"/>
    <cellStyle name="Normal 2 4 6 28" xfId="11011" xr:uid="{FEAE6E70-6BC8-42B8-9C77-9C8BAD43A6B8}"/>
    <cellStyle name="Normal 2 4 6 29" xfId="11012" xr:uid="{C2D8B8F4-72A6-42D3-9978-5D0B86E94017}"/>
    <cellStyle name="Normal 2 4 6 3" xfId="11013" xr:uid="{2C9396D3-E789-40DD-8728-67F319AA3D99}"/>
    <cellStyle name="Normal 2 4 6 30" xfId="11014" xr:uid="{4F22F3B0-B8E4-4259-B1A5-E57503C4DD40}"/>
    <cellStyle name="Normal 2 4 6 31" xfId="11015" xr:uid="{D8B7E60C-D645-4CB0-87B3-DDBB66EB4F27}"/>
    <cellStyle name="Normal 2 4 6 32" xfId="11016" xr:uid="{3B50ECA5-8C8B-4457-A1A3-07782829A6BF}"/>
    <cellStyle name="Normal 2 4 6 33" xfId="11017" xr:uid="{60F27843-7834-4CAF-8BCD-1778C0F9344A}"/>
    <cellStyle name="Normal 2 4 6 34" xfId="11018" xr:uid="{25637237-B4A9-4B00-AA40-DD88C649C7A6}"/>
    <cellStyle name="Normal 2 4 6 35" xfId="11019" xr:uid="{2EF98C1F-7718-4527-94AB-7E7D2FDA261E}"/>
    <cellStyle name="Normal 2 4 6 36" xfId="11020" xr:uid="{B4FB6150-B1DF-4671-A4B3-8320E41B3086}"/>
    <cellStyle name="Normal 2 4 6 37" xfId="11021" xr:uid="{BB6C9383-0F5B-4961-B435-28C3ED6CDA1F}"/>
    <cellStyle name="Normal 2 4 6 38" xfId="11022" xr:uid="{0D9B556B-AA85-4DBF-B545-E693913DADCF}"/>
    <cellStyle name="Normal 2 4 6 4" xfId="11023" xr:uid="{326E1873-1E74-4E2A-94E2-04041D39736E}"/>
    <cellStyle name="Normal 2 4 6 5" xfId="11024" xr:uid="{1052127D-FB3A-4DA8-B3B2-C2019B6669B6}"/>
    <cellStyle name="Normal 2 4 6 6" xfId="11025" xr:uid="{EBB0A77A-F117-435D-8997-BF02571740D1}"/>
    <cellStyle name="Normal 2 4 6 7" xfId="11026" xr:uid="{1A822E17-A9DE-4A58-8C8D-6E689FFA619C}"/>
    <cellStyle name="Normal 2 4 6 8" xfId="11027" xr:uid="{556A56C9-30A4-47D9-8D4D-7CDA902DB5BD}"/>
    <cellStyle name="Normal 2 4 6 9" xfId="11028" xr:uid="{9DC4F073-F747-492C-B799-BA56B4646214}"/>
    <cellStyle name="Normal 2 4 7" xfId="11029" xr:uid="{4712F635-1C67-4ACC-9FE0-71EC2125CC2A}"/>
    <cellStyle name="Normal 2 4 8" xfId="11030" xr:uid="{5CB0E48F-8C68-4475-8089-D5C9CF7EF93B}"/>
    <cellStyle name="Normal 2 4 9" xfId="11031" xr:uid="{1C43310E-48C9-492E-B3C3-3C85955B20A3}"/>
    <cellStyle name="Normal 2 40" xfId="11032" xr:uid="{999F383E-5AE5-4F17-9BE7-2C6514FB5A5E}"/>
    <cellStyle name="Normal 2 41" xfId="11033" xr:uid="{281587F9-73C6-4E23-865E-E5F734126587}"/>
    <cellStyle name="Normal 2 42" xfId="11034" xr:uid="{49DA575D-0CC5-4D0B-8DD6-347010EFC69A}"/>
    <cellStyle name="Normal 2 43" xfId="11035" xr:uid="{69E2E67F-7EB3-44B0-87B2-004A473A3927}"/>
    <cellStyle name="Normal 2 44" xfId="11036" xr:uid="{E17E7D4B-64D6-48E7-A550-7F227D0B0A24}"/>
    <cellStyle name="Normal 2 45" xfId="11037" xr:uid="{49FA6B3E-D4A5-449C-8794-A5115CC59910}"/>
    <cellStyle name="Normal 2 46" xfId="11038" xr:uid="{6666472E-50E3-45FA-8615-59BF6CC93FFA}"/>
    <cellStyle name="Normal 2 47" xfId="11039" xr:uid="{4BBE99E1-5911-491A-98BF-00D762C84828}"/>
    <cellStyle name="Normal 2 48" xfId="11040" xr:uid="{580AC999-EFAE-4B2F-8E1E-C844919E3178}"/>
    <cellStyle name="Normal 2 49" xfId="11041" xr:uid="{FF9DAE34-3CE9-48B4-92AA-711EBC32FF70}"/>
    <cellStyle name="Normal 2 5" xfId="11042" xr:uid="{27B95CF8-DA37-4FA7-A9D2-3F9E2C31DAC0}"/>
    <cellStyle name="Normal 2 5 10" xfId="11043" xr:uid="{DE2FABFB-6177-49B5-9A50-0F4742EE228A}"/>
    <cellStyle name="Normal 2 5 11" xfId="11044" xr:uid="{8511E3CA-815A-40C8-88E4-18E4205839D1}"/>
    <cellStyle name="Normal 2 5 12" xfId="11045" xr:uid="{3222D2D5-24A3-4243-8382-6BFAA1EF3383}"/>
    <cellStyle name="Normal 2 5 13" xfId="11046" xr:uid="{E44653C2-D05B-4E61-9BCD-B69A15B211C8}"/>
    <cellStyle name="Normal 2 5 14" xfId="11047" xr:uid="{2B50F06D-F703-48B0-BEE4-B879C852034E}"/>
    <cellStyle name="Normal 2 5 15" xfId="11048" xr:uid="{57943943-7B66-43E7-B670-C61D724DC794}"/>
    <cellStyle name="Normal 2 5 16" xfId="11049" xr:uid="{7008C6FD-B7A2-4169-877F-15ADDAC94E01}"/>
    <cellStyle name="Normal 2 5 17" xfId="11050" xr:uid="{D69AD3BB-8110-4ECD-8F41-E51CCA573C8D}"/>
    <cellStyle name="Normal 2 5 18" xfId="11051" xr:uid="{CC9F2D93-41D1-403C-A050-C20636F6658D}"/>
    <cellStyle name="Normal 2 5 19" xfId="11052" xr:uid="{EBA9CA51-08E5-4788-85BE-1A8B660FEB7D}"/>
    <cellStyle name="Normal 2 5 2" xfId="11053" xr:uid="{9A2514FF-B801-4E59-A312-C55E9DDA94C7}"/>
    <cellStyle name="Normal 2 5 2 10" xfId="11054" xr:uid="{CFD6DC24-52F8-49F7-A6EF-ACF3AE380D37}"/>
    <cellStyle name="Normal 2 5 2 11" xfId="11055" xr:uid="{D6A0A500-68FF-4F6B-9962-E7A84C51C866}"/>
    <cellStyle name="Normal 2 5 2 12" xfId="11056" xr:uid="{DBCEDA85-CFF3-49DB-ADCA-0FA015ADCD8D}"/>
    <cellStyle name="Normal 2 5 2 13" xfId="11057" xr:uid="{A7F51E45-803F-4CAE-8616-3C55FEE875F8}"/>
    <cellStyle name="Normal 2 5 2 14" xfId="11058" xr:uid="{4947D19D-7B3F-40E2-B8FF-4A3958572167}"/>
    <cellStyle name="Normal 2 5 2 15" xfId="11059" xr:uid="{7996D950-4805-45EB-A31B-66D50D2FC212}"/>
    <cellStyle name="Normal 2 5 2 16" xfId="11060" xr:uid="{2ABED57F-9C8A-41EB-81EE-50F2846FC03C}"/>
    <cellStyle name="Normal 2 5 2 17" xfId="11061" xr:uid="{9574BBF0-985A-4F15-AC86-0C08CAB8677B}"/>
    <cellStyle name="Normal 2 5 2 18" xfId="11062" xr:uid="{B3E648BB-4DDB-4A57-911F-BCB5E0D76766}"/>
    <cellStyle name="Normal 2 5 2 19" xfId="11063" xr:uid="{BFA6DF82-23C5-4C5D-891A-67CCDB809DF7}"/>
    <cellStyle name="Normal 2 5 2 2" xfId="11064" xr:uid="{D0BF5A6B-DFB4-46A5-9EB6-917DB16938F6}"/>
    <cellStyle name="Normal 2 5 2 20" xfId="11065" xr:uid="{E6D5A66E-6A6E-4D8C-B433-FA0B1ABAD098}"/>
    <cellStyle name="Normal 2 5 2 21" xfId="11066" xr:uid="{7F26FC50-380E-4C77-B933-8E73D6569551}"/>
    <cellStyle name="Normal 2 5 2 22" xfId="11067" xr:uid="{65B14E2A-FA2D-4C6E-9029-21E8430B1678}"/>
    <cellStyle name="Normal 2 5 2 23" xfId="11068" xr:uid="{200D7BEF-862C-4CC8-87FC-EBA5D0535126}"/>
    <cellStyle name="Normal 2 5 2 24" xfId="11069" xr:uid="{8DC06E04-DDD0-4EA7-899F-1C4BC3C005A6}"/>
    <cellStyle name="Normal 2 5 2 25" xfId="11070" xr:uid="{2FCDA05D-75BA-4305-8993-CB52B2AAC782}"/>
    <cellStyle name="Normal 2 5 2 26" xfId="11071" xr:uid="{44A37BD2-BA22-4D4A-996D-8E8419F273FF}"/>
    <cellStyle name="Normal 2 5 2 27" xfId="11072" xr:uid="{369FD28E-1F4A-46E8-8A0E-E82DDE8493C5}"/>
    <cellStyle name="Normal 2 5 2 28" xfId="11073" xr:uid="{A5DA5471-E5E8-4CAA-A68C-CEAE2492DFF2}"/>
    <cellStyle name="Normal 2 5 2 29" xfId="11074" xr:uid="{E520B116-573F-4C3D-AC35-FCFDF1A10D1C}"/>
    <cellStyle name="Normal 2 5 2 3" xfId="11075" xr:uid="{B197A3A1-9741-43F0-BC60-779AE768616A}"/>
    <cellStyle name="Normal 2 5 2 30" xfId="11076" xr:uid="{C096C6BA-3025-46B8-AC78-EBD9EF8FAAC2}"/>
    <cellStyle name="Normal 2 5 2 31" xfId="11077" xr:uid="{62069192-30A9-41CE-B7BF-CC5D35094892}"/>
    <cellStyle name="Normal 2 5 2 32" xfId="11078" xr:uid="{8EAC03BC-7C46-4611-B2FC-C59FCC6CED66}"/>
    <cellStyle name="Normal 2 5 2 4" xfId="11079" xr:uid="{5B465AA5-9ABB-4881-A785-60688F645858}"/>
    <cellStyle name="Normal 2 5 2 5" xfId="11080" xr:uid="{3E5049C9-228B-467E-94C3-26332E8869C7}"/>
    <cellStyle name="Normal 2 5 2 6" xfId="11081" xr:uid="{615AF37C-BDAF-4225-89B9-E22C3FF7684E}"/>
    <cellStyle name="Normal 2 5 2 7" xfId="11082" xr:uid="{792C5BA9-210E-44BA-8B32-2524649B898A}"/>
    <cellStyle name="Normal 2 5 2 8" xfId="11083" xr:uid="{121508B9-46EB-413A-88E1-EF41C9A443F3}"/>
    <cellStyle name="Normal 2 5 2 9" xfId="11084" xr:uid="{92D45DF7-F366-4706-A980-1E7884423F77}"/>
    <cellStyle name="Normal 2 5 20" xfId="11085" xr:uid="{7811F4E3-1887-4EED-8F2E-4CDB3B0A5378}"/>
    <cellStyle name="Normal 2 5 21" xfId="11086" xr:uid="{388CFF15-1561-4149-BFC8-2807644270AE}"/>
    <cellStyle name="Normal 2 5 22" xfId="11087" xr:uid="{0643FCE9-1473-41F9-8A85-47B86A615E72}"/>
    <cellStyle name="Normal 2 5 23" xfId="11088" xr:uid="{A490A50E-A392-426E-9B9D-DAB3BC2E713A}"/>
    <cellStyle name="Normal 2 5 24" xfId="11089" xr:uid="{45EDEBA9-3BEA-4B6F-BCF7-7DFA28666C2C}"/>
    <cellStyle name="Normal 2 5 25" xfId="11090" xr:uid="{8B4FF517-4477-4843-A5FD-014B43CFE010}"/>
    <cellStyle name="Normal 2 5 26" xfId="11091" xr:uid="{8903353A-655F-4037-AD77-FE796D033F20}"/>
    <cellStyle name="Normal 2 5 27" xfId="11092" xr:uid="{9F6DF0F3-FE0D-45AA-933A-06A128386FCB}"/>
    <cellStyle name="Normal 2 5 28" xfId="11093" xr:uid="{FE56CE79-A480-45ED-8EB4-37C40631077A}"/>
    <cellStyle name="Normal 2 5 29" xfId="11094" xr:uid="{E9E79876-738E-4D0E-B18E-BB76F112FA80}"/>
    <cellStyle name="Normal 2 5 3" xfId="11095" xr:uid="{C37E79E3-3E41-46EA-94F8-8729D15533D0}"/>
    <cellStyle name="Normal 2 5 30" xfId="11096" xr:uid="{41686763-DE73-4BBA-B826-AD01C3C35A18}"/>
    <cellStyle name="Normal 2 5 31" xfId="11097" xr:uid="{FE453B4C-5CD0-467A-B822-E4B9A9B068A0}"/>
    <cellStyle name="Normal 2 5 32" xfId="11098" xr:uid="{8B934812-51C2-4DE5-B491-D1D689EB1D87}"/>
    <cellStyle name="Normal 2 5 33" xfId="11099" xr:uid="{95A924C0-C822-4C23-A20B-4F3312E8FA65}"/>
    <cellStyle name="Normal 2 5 34" xfId="11100" xr:uid="{0310E4CA-3B2E-4FA6-A565-19C228D66C28}"/>
    <cellStyle name="Normal 2 5 35" xfId="11101" xr:uid="{3D13F727-0A35-48E4-A85F-3BC7BFEDE382}"/>
    <cellStyle name="Normal 2 5 4" xfId="11102" xr:uid="{85F9381A-C5C4-44B9-8BAF-298E7B6A44B2}"/>
    <cellStyle name="Normal 2 5 5" xfId="11103" xr:uid="{C9FF4E7F-229A-4997-B609-225A9C28BF71}"/>
    <cellStyle name="Normal 2 5 6" xfId="11104" xr:uid="{7425B8CC-F5D9-4DFE-9BCC-D26E6B0A94C6}"/>
    <cellStyle name="Normal 2 5 7" xfId="11105" xr:uid="{D981E4EE-FF4F-4C97-8CD7-6FE499FB1F0D}"/>
    <cellStyle name="Normal 2 5 8" xfId="11106" xr:uid="{9D2E9499-F786-4B74-93F8-562FDE2CF815}"/>
    <cellStyle name="Normal 2 5 9" xfId="11107" xr:uid="{891533E1-B472-4A5B-9536-7A40A3F183D2}"/>
    <cellStyle name="Normal 2 50" xfId="11108" xr:uid="{C0F30C0C-9147-44E1-AD27-7CE48A19710E}"/>
    <cellStyle name="Normal 2 51" xfId="11109" xr:uid="{6D0E2DC6-6333-4DA3-ADF2-C2794245A3E3}"/>
    <cellStyle name="Normal 2 52" xfId="11110" xr:uid="{75486719-760A-4FA3-8E29-3EAB37598D92}"/>
    <cellStyle name="Normal 2 53" xfId="11111" xr:uid="{65BF47DC-EBC1-4D71-93EE-C43659AD4332}"/>
    <cellStyle name="Normal 2 54" xfId="11112" xr:uid="{186A2CD4-3587-4916-A597-67F1F8CDFF19}"/>
    <cellStyle name="Normal 2 55" xfId="5437" xr:uid="{F96682F6-EB33-4626-B740-482F45DEDC3F}"/>
    <cellStyle name="Normal 2 56" xfId="16761" xr:uid="{53D19AB8-5C79-4093-A378-5211B0269064}"/>
    <cellStyle name="Normal 2 57" xfId="16762" xr:uid="{4DC53806-851E-4074-853F-1D1657BC727F}"/>
    <cellStyle name="Normal 2 58" xfId="16782" xr:uid="{7C6C0EF5-5C35-4DF2-AB7E-69FD6AAE2973}"/>
    <cellStyle name="Normal 2 59" xfId="16779" xr:uid="{B5886D97-CB73-4956-927E-88DD2F4D9E94}"/>
    <cellStyle name="Normal 2 6" xfId="11113" xr:uid="{7C52CCA4-4505-4388-A526-DA0597095FBD}"/>
    <cellStyle name="Normal 2 6 10" xfId="11114" xr:uid="{0F0FB70C-DCF7-4701-AE9E-F06EB09FF4F1}"/>
    <cellStyle name="Normal 2 6 11" xfId="11115" xr:uid="{2F876BBB-602F-41D7-8091-46B728DBE24D}"/>
    <cellStyle name="Normal 2 6 12" xfId="11116" xr:uid="{7C4F11F9-4E0A-4EF6-8C4F-41254ECE4C4E}"/>
    <cellStyle name="Normal 2 6 13" xfId="11117" xr:uid="{A886031F-C9C4-4FE6-9D13-C3A3B2AE5458}"/>
    <cellStyle name="Normal 2 6 14" xfId="11118" xr:uid="{54E835F5-CAE3-46EA-B2ED-A83A5B05CFFA}"/>
    <cellStyle name="Normal 2 6 15" xfId="11119" xr:uid="{8FCFFF35-4276-404F-8D11-C693FBC58B76}"/>
    <cellStyle name="Normal 2 6 16" xfId="11120" xr:uid="{53B3852D-3B40-47C2-8FBD-97C2D17FF71D}"/>
    <cellStyle name="Normal 2 6 17" xfId="11121" xr:uid="{A44F45BC-D1F7-4248-AB47-A6767BD66400}"/>
    <cellStyle name="Normal 2 6 18" xfId="11122" xr:uid="{CC522DAC-A6BA-41C7-A2D3-F3CC61AE968C}"/>
    <cellStyle name="Normal 2 6 19" xfId="11123" xr:uid="{FADA4C4A-15F8-4D06-A5B0-814ECABE8EBB}"/>
    <cellStyle name="Normal 2 6 2" xfId="11124" xr:uid="{1BF3B902-350E-4122-B255-E8FFDF62BED7}"/>
    <cellStyle name="Normal 2 6 2 10" xfId="11125" xr:uid="{76641B24-30E0-4C56-9F32-BD11650C833F}"/>
    <cellStyle name="Normal 2 6 2 11" xfId="11126" xr:uid="{B873E4B8-233C-47C5-A994-2A1DA22848EB}"/>
    <cellStyle name="Normal 2 6 2 12" xfId="11127" xr:uid="{4AFEFB0B-1677-4479-873D-B8F3931F425F}"/>
    <cellStyle name="Normal 2 6 2 13" xfId="11128" xr:uid="{1328BB95-B471-4A26-A84B-74984F12D4ED}"/>
    <cellStyle name="Normal 2 6 2 14" xfId="11129" xr:uid="{AA5386F4-291A-4083-BF22-8594D7E38513}"/>
    <cellStyle name="Normal 2 6 2 15" xfId="11130" xr:uid="{FB1FD5C6-7988-4BA5-97E1-FA454EDE404A}"/>
    <cellStyle name="Normal 2 6 2 16" xfId="11131" xr:uid="{0D163E09-A3EB-4037-AD67-332874831BE0}"/>
    <cellStyle name="Normal 2 6 2 17" xfId="11132" xr:uid="{7726D364-F58B-4253-8F16-BE40078883FB}"/>
    <cellStyle name="Normal 2 6 2 18" xfId="11133" xr:uid="{8A2AA46B-BDA3-4487-BED1-1686549FA38A}"/>
    <cellStyle name="Normal 2 6 2 19" xfId="11134" xr:uid="{4A167D71-EFCC-48F1-9E8E-5802FA47EE31}"/>
    <cellStyle name="Normal 2 6 2 2" xfId="11135" xr:uid="{7AC82E58-4238-4CEF-9D9D-4CA30B6E1AAE}"/>
    <cellStyle name="Normal 2 6 2 2 10" xfId="11136" xr:uid="{0D995E86-B56F-4543-9C74-EDFA0532CFE7}"/>
    <cellStyle name="Normal 2 6 2 2 11" xfId="11137" xr:uid="{9A5733C1-92D3-443C-B9DC-2B3908ED7E0C}"/>
    <cellStyle name="Normal 2 6 2 2 12" xfId="11138" xr:uid="{39340D69-EB41-4CBD-8613-137B907BAFE5}"/>
    <cellStyle name="Normal 2 6 2 2 13" xfId="11139" xr:uid="{42FE7762-01F8-452C-994F-50B75F3AFB3E}"/>
    <cellStyle name="Normal 2 6 2 2 14" xfId="11140" xr:uid="{BC871A53-01D9-4F57-BADE-308CBD5A0658}"/>
    <cellStyle name="Normal 2 6 2 2 15" xfId="11141" xr:uid="{C39B8878-9AC0-4C54-877E-CFD3A38444E6}"/>
    <cellStyle name="Normal 2 6 2 2 16" xfId="11142" xr:uid="{0840CBA5-9B1F-482A-A8AB-494FDDE4B244}"/>
    <cellStyle name="Normal 2 6 2 2 17" xfId="11143" xr:uid="{B416AFCD-DF1C-42F2-A1C0-8D9FD9E845EB}"/>
    <cellStyle name="Normal 2 6 2 2 18" xfId="11144" xr:uid="{14A861CF-6D6A-4E9D-AF5A-55B0E59A32A8}"/>
    <cellStyle name="Normal 2 6 2 2 19" xfId="11145" xr:uid="{34BA434A-11D3-4B31-A507-752A10E034DA}"/>
    <cellStyle name="Normal 2 6 2 2 2" xfId="11146" xr:uid="{15F0CAA7-D1C8-4E68-90B7-9CFDBE522809}"/>
    <cellStyle name="Normal 2 6 2 2 2 10" xfId="11147" xr:uid="{67166093-9E70-42C2-BA86-DFA4C3435DE7}"/>
    <cellStyle name="Normal 2 6 2 2 2 11" xfId="11148" xr:uid="{DD0AF8A5-BC74-4439-AF19-0300167102C4}"/>
    <cellStyle name="Normal 2 6 2 2 2 12" xfId="11149" xr:uid="{C69C76AD-5A80-4F36-A119-6110D2F3AFE5}"/>
    <cellStyle name="Normal 2 6 2 2 2 13" xfId="11150" xr:uid="{50F20916-6E56-42A3-814E-98DCD6BF4F2F}"/>
    <cellStyle name="Normal 2 6 2 2 2 14" xfId="11151" xr:uid="{DB569E18-7271-468E-AA95-604DF1C6CB50}"/>
    <cellStyle name="Normal 2 6 2 2 2 15" xfId="11152" xr:uid="{3C457749-CF1C-4B2F-8BC2-40739DB2073A}"/>
    <cellStyle name="Normal 2 6 2 2 2 16" xfId="11153" xr:uid="{799EC4CE-3466-4D31-A515-FF0541FDBF7B}"/>
    <cellStyle name="Normal 2 6 2 2 2 17" xfId="11154" xr:uid="{EADA5280-863E-4D1C-AC14-BCEA302A9B81}"/>
    <cellStyle name="Normal 2 6 2 2 2 18" xfId="11155" xr:uid="{1766E00C-41B2-4F89-8299-7E158DA8FF02}"/>
    <cellStyle name="Normal 2 6 2 2 2 19" xfId="11156" xr:uid="{2AA0A290-E274-471B-948C-19ABB3997E24}"/>
    <cellStyle name="Normal 2 6 2 2 2 2" xfId="11157" xr:uid="{E7A1A829-26F6-4700-A372-E7652C615A59}"/>
    <cellStyle name="Normal 2 6 2 2 2 20" xfId="11158" xr:uid="{58105192-85A2-4F6F-ACF7-50C28330E61B}"/>
    <cellStyle name="Normal 2 6 2 2 2 21" xfId="11159" xr:uid="{907244B8-97C0-464E-9438-3B8712C6A2A9}"/>
    <cellStyle name="Normal 2 6 2 2 2 22" xfId="11160" xr:uid="{471CA15E-96F0-4ED0-8DF1-A90B9CB0AA8E}"/>
    <cellStyle name="Normal 2 6 2 2 2 23" xfId="11161" xr:uid="{BF30952E-638D-4ECF-9D19-28219D43D049}"/>
    <cellStyle name="Normal 2 6 2 2 2 24" xfId="11162" xr:uid="{922CDD5C-7424-4396-B200-9D2657E06DBE}"/>
    <cellStyle name="Normal 2 6 2 2 2 25" xfId="11163" xr:uid="{3D5996BF-B0CD-41FA-A713-A037F65951F9}"/>
    <cellStyle name="Normal 2 6 2 2 2 26" xfId="11164" xr:uid="{89CAD6EC-699C-4F78-BB46-C1B3A83FE214}"/>
    <cellStyle name="Normal 2 6 2 2 2 27" xfId="11165" xr:uid="{4FC7BF56-5B07-4158-8F4C-9C13C50C1EB5}"/>
    <cellStyle name="Normal 2 6 2 2 2 28" xfId="11166" xr:uid="{6D949EA7-2CCF-4611-80B4-3DC9CB694805}"/>
    <cellStyle name="Normal 2 6 2 2 2 29" xfId="11167" xr:uid="{5AA2DB79-EB9B-4114-9DB4-A574158E74C8}"/>
    <cellStyle name="Normal 2 6 2 2 2 3" xfId="11168" xr:uid="{95F01708-524D-447F-BE6B-D78153058C01}"/>
    <cellStyle name="Normal 2 6 2 2 2 30" xfId="11169" xr:uid="{82FFEF71-48B3-43E5-8EE8-FF5641E74B46}"/>
    <cellStyle name="Normal 2 6 2 2 2 31" xfId="11170" xr:uid="{816ABA14-228D-4AF8-8E80-3D07E5D56F52}"/>
    <cellStyle name="Normal 2 6 2 2 2 32" xfId="11171" xr:uid="{ECD62217-D0AB-4480-9DA2-A0831AB7BED8}"/>
    <cellStyle name="Normal 2 6 2 2 2 33" xfId="11172" xr:uid="{42A901C3-539E-4AB4-914C-CF01BF1EAE81}"/>
    <cellStyle name="Normal 2 6 2 2 2 34" xfId="11173" xr:uid="{D2DAAAFA-9DDE-4016-9ADD-71FECC108429}"/>
    <cellStyle name="Normal 2 6 2 2 2 35" xfId="11174" xr:uid="{DEC43C6A-A26F-4678-BDFA-8741CD608404}"/>
    <cellStyle name="Normal 2 6 2 2 2 36" xfId="11175" xr:uid="{C1CB8352-8147-4263-8E86-2C4A1F5C3D53}"/>
    <cellStyle name="Normal 2 6 2 2 2 37" xfId="11176" xr:uid="{38F0A9E8-EC68-441A-8ADB-A776CB46DF85}"/>
    <cellStyle name="Normal 2 6 2 2 2 38" xfId="11177" xr:uid="{B0231A27-1B39-401E-8AD6-89DAB8886CC4}"/>
    <cellStyle name="Normal 2 6 2 2 2 4" xfId="11178" xr:uid="{6C7B72D9-5729-40C1-AE46-C5878E248457}"/>
    <cellStyle name="Normal 2 6 2 2 2 5" xfId="11179" xr:uid="{7A8459B7-6D46-466B-A9FC-17A2CF67A637}"/>
    <cellStyle name="Normal 2 6 2 2 2 6" xfId="11180" xr:uid="{558EA50F-3E96-4CFF-8708-E4E91C790A71}"/>
    <cellStyle name="Normal 2 6 2 2 2 7" xfId="11181" xr:uid="{392E90F8-F6C2-437B-A963-E14D4811BB85}"/>
    <cellStyle name="Normal 2 6 2 2 2 8" xfId="11182" xr:uid="{5C9A363F-2361-432E-9ACB-9D18DCB08406}"/>
    <cellStyle name="Normal 2 6 2 2 2 9" xfId="11183" xr:uid="{AA0FC1C6-1712-4613-9C61-4D246E7519DD}"/>
    <cellStyle name="Normal 2 6 2 2 20" xfId="11184" xr:uid="{333D919B-8200-46E6-BE4D-462D9237AF44}"/>
    <cellStyle name="Normal 2 6 2 2 21" xfId="11185" xr:uid="{92955515-11CA-4D15-8B58-FA0E9D4C44B0}"/>
    <cellStyle name="Normal 2 6 2 2 22" xfId="11186" xr:uid="{D74349AF-9869-4D4A-A5DD-96A87B06442A}"/>
    <cellStyle name="Normal 2 6 2 2 23" xfId="11187" xr:uid="{CA45963D-91C9-44FF-AC2A-76BD83F145D6}"/>
    <cellStyle name="Normal 2 6 2 2 24" xfId="11188" xr:uid="{8B442AA2-F0FB-43CF-B875-C6D2F7EB8B15}"/>
    <cellStyle name="Normal 2 6 2 2 25" xfId="11189" xr:uid="{86B61498-F5AC-4B75-9152-5151AC9483FA}"/>
    <cellStyle name="Normal 2 6 2 2 26" xfId="11190" xr:uid="{A9700F25-6F0B-44EC-BDC5-FA87AF3FCA88}"/>
    <cellStyle name="Normal 2 6 2 2 27" xfId="11191" xr:uid="{9C11093A-C001-40AE-BF86-EF778634398D}"/>
    <cellStyle name="Normal 2 6 2 2 28" xfId="11192" xr:uid="{7EDCE780-4268-4C18-AC6A-AF84AF025210}"/>
    <cellStyle name="Normal 2 6 2 2 29" xfId="11193" xr:uid="{701ED2E6-B004-4A5A-85AE-49E65B80A008}"/>
    <cellStyle name="Normal 2 6 2 2 3" xfId="11194" xr:uid="{CFFD5C6F-336D-4273-95FF-25BF4D76A799}"/>
    <cellStyle name="Normal 2 6 2 2 30" xfId="11195" xr:uid="{BD5179B6-A356-4EE4-A723-888B05184996}"/>
    <cellStyle name="Normal 2 6 2 2 31" xfId="11196" xr:uid="{2B6CD836-8929-4002-BBCC-DECC79F135B2}"/>
    <cellStyle name="Normal 2 6 2 2 32" xfId="11197" xr:uid="{3D367000-230A-4973-84E6-C35D244FC0E6}"/>
    <cellStyle name="Normal 2 6 2 2 33" xfId="11198" xr:uid="{72F79D95-1033-41BA-96DC-62F7FE26F229}"/>
    <cellStyle name="Normal 2 6 2 2 34" xfId="11199" xr:uid="{43841E59-CA2C-4EA0-A927-ACFF687759C2}"/>
    <cellStyle name="Normal 2 6 2 2 35" xfId="11200" xr:uid="{DE8279EB-25CD-4DEC-9C61-24F2DE77D4F1}"/>
    <cellStyle name="Normal 2 6 2 2 36" xfId="11201" xr:uid="{42FD9F49-E865-4EAE-847D-DE7CE8EA87F9}"/>
    <cellStyle name="Normal 2 6 2 2 37" xfId="11202" xr:uid="{24B805DC-7D2A-4FAC-8D34-FE22FA6EC084}"/>
    <cellStyle name="Normal 2 6 2 2 38" xfId="11203" xr:uid="{763590AA-4DAA-440D-82DC-9D1DF8DD25A6}"/>
    <cellStyle name="Normal 2 6 2 2 4" xfId="11204" xr:uid="{164A6E0B-BD4D-440A-AD17-45888B57FEA3}"/>
    <cellStyle name="Normal 2 6 2 2 5" xfId="11205" xr:uid="{80F78D91-7C09-4E84-86B1-A2F379CA3500}"/>
    <cellStyle name="Normal 2 6 2 2 6" xfId="11206" xr:uid="{E30AEE36-53AB-416A-B78D-86EC7E37DA5F}"/>
    <cellStyle name="Normal 2 6 2 2 7" xfId="11207" xr:uid="{8D1374D7-1314-444A-9756-F27F7CEB585C}"/>
    <cellStyle name="Normal 2 6 2 2 8" xfId="11208" xr:uid="{B8F01641-6358-4C4D-9866-847740A4DFEF}"/>
    <cellStyle name="Normal 2 6 2 2 9" xfId="11209" xr:uid="{4EDF9338-C5B3-411F-82F3-0DA6B666826E}"/>
    <cellStyle name="Normal 2 6 2 20" xfId="11210" xr:uid="{7D726D47-931B-4926-8D74-E7BFFC54F48B}"/>
    <cellStyle name="Normal 2 6 2 21" xfId="11211" xr:uid="{B67F4A5C-1034-4BBC-B4CF-0CEBB859317A}"/>
    <cellStyle name="Normal 2 6 2 22" xfId="11212" xr:uid="{DDC6F16F-05E5-4E0A-BC06-B74FE04179E4}"/>
    <cellStyle name="Normal 2 6 2 23" xfId="11213" xr:uid="{2B72AB97-D5F3-4FC5-9677-1E3572B9966C}"/>
    <cellStyle name="Normal 2 6 2 24" xfId="11214" xr:uid="{18936672-7F4A-47F0-9483-5CAB267CB86E}"/>
    <cellStyle name="Normal 2 6 2 25" xfId="11215" xr:uid="{4F0AC88F-6411-4A14-9CB8-5EA2AA9EA398}"/>
    <cellStyle name="Normal 2 6 2 26" xfId="11216" xr:uid="{26C8C57E-8CE6-4BFC-B138-21DAA5CB3F27}"/>
    <cellStyle name="Normal 2 6 2 27" xfId="11217" xr:uid="{01DF90C3-BFE4-4D90-8E5E-FB216B7DC081}"/>
    <cellStyle name="Normal 2 6 2 28" xfId="11218" xr:uid="{AE91CBEA-E98A-479E-BD34-64D5A12E1006}"/>
    <cellStyle name="Normal 2 6 2 29" xfId="11219" xr:uid="{9986EAF5-15B6-4388-9551-DA4521246681}"/>
    <cellStyle name="Normal 2 6 2 3" xfId="11220" xr:uid="{4E434C88-EEA4-4CFE-A3AC-E233F782C57B}"/>
    <cellStyle name="Normal 2 6 2 30" xfId="11221" xr:uid="{13F0FEBA-DFC0-4718-9B7D-3EC1B8C55029}"/>
    <cellStyle name="Normal 2 6 2 31" xfId="11222" xr:uid="{C1399D8A-342A-4DED-AB8D-CF9BF75E7338}"/>
    <cellStyle name="Normal 2 6 2 32" xfId="11223" xr:uid="{44285337-7DD3-4110-98C5-E44F47888055}"/>
    <cellStyle name="Normal 2 6 2 33" xfId="11224" xr:uid="{E4A3BB81-44BB-40A6-BC0E-32D2EA3952BB}"/>
    <cellStyle name="Normal 2 6 2 34" xfId="11225" xr:uid="{A2828CEC-1070-495B-A65F-7C072CD51553}"/>
    <cellStyle name="Normal 2 6 2 35" xfId="11226" xr:uid="{B6E4DAE6-304F-41DF-B20B-114727E871E8}"/>
    <cellStyle name="Normal 2 6 2 36" xfId="11227" xr:uid="{31906D43-DFD8-4A44-98AF-FF6E3F6749E0}"/>
    <cellStyle name="Normal 2 6 2 37" xfId="11228" xr:uid="{B52B1EB4-AC34-472A-A751-6A496E72C87F}"/>
    <cellStyle name="Normal 2 6 2 38" xfId="11229" xr:uid="{44DFC007-7B9C-4B16-9D07-57961FB04760}"/>
    <cellStyle name="Normal 2 6 2 39" xfId="11230" xr:uid="{A2E9BFDA-59D9-4719-890B-B1DAA4EA9650}"/>
    <cellStyle name="Normal 2 6 2 4" xfId="11231" xr:uid="{6CBDF8AE-1A8D-4D26-9D31-B68847A0D40C}"/>
    <cellStyle name="Normal 2 6 2 40" xfId="11232" xr:uid="{13B06530-F80C-4D14-BD4A-8A443D4564BF}"/>
    <cellStyle name="Normal 2 6 2 5" xfId="11233" xr:uid="{FA204F5F-D3AB-4AE4-915A-BAFDDD3DC875}"/>
    <cellStyle name="Normal 2 6 2 6" xfId="11234" xr:uid="{5E52F858-48C2-42F2-A04E-895B2C5541FD}"/>
    <cellStyle name="Normal 2 6 2 7" xfId="11235" xr:uid="{E76FD810-0667-4EFB-94C3-FC3AC05F0943}"/>
    <cellStyle name="Normal 2 6 2 8" xfId="11236" xr:uid="{59E11A8D-3DCC-4EDC-9DC6-962D5D126F64}"/>
    <cellStyle name="Normal 2 6 2 9" xfId="11237" xr:uid="{4945D8AB-E621-4DC2-BC21-3AD04BACCADE}"/>
    <cellStyle name="Normal 2 6 20" xfId="11238" xr:uid="{DE5EF66F-CFBE-44EC-812E-6EDB360854D7}"/>
    <cellStyle name="Normal 2 6 21" xfId="11239" xr:uid="{A5FF0A31-79DB-46D3-80FE-5D429258B483}"/>
    <cellStyle name="Normal 2 6 22" xfId="11240" xr:uid="{0E781999-D559-4E49-8B34-C47CD7E1CC6C}"/>
    <cellStyle name="Normal 2 6 23" xfId="11241" xr:uid="{3992C788-C323-4613-B896-AE9033BEBB57}"/>
    <cellStyle name="Normal 2 6 24" xfId="11242" xr:uid="{5629AED3-567C-42B6-B205-50A264EDCD36}"/>
    <cellStyle name="Normal 2 6 25" xfId="11243" xr:uid="{0121A5D2-D146-48F0-B351-B8115B8616CF}"/>
    <cellStyle name="Normal 2 6 26" xfId="11244" xr:uid="{D6C28200-460F-45F6-A88D-1BBC112E7317}"/>
    <cellStyle name="Normal 2 6 27" xfId="11245" xr:uid="{CA9C7E21-B42F-4638-A08A-DCC3EA5A3922}"/>
    <cellStyle name="Normal 2 6 28" xfId="11246" xr:uid="{BF71D541-C044-41D8-B3BF-8FFAC4650911}"/>
    <cellStyle name="Normal 2 6 29" xfId="11247" xr:uid="{E3BC6F4D-33A9-4FE4-90FB-4F328A395C04}"/>
    <cellStyle name="Normal 2 6 3" xfId="11248" xr:uid="{6A3550F6-DDBE-4A86-9823-1AF6151378B6}"/>
    <cellStyle name="Normal 2 6 3 10" xfId="11249" xr:uid="{8D776428-AA27-479B-9CCD-2C76E822CD1B}"/>
    <cellStyle name="Normal 2 6 3 11" xfId="11250" xr:uid="{2B9015FE-198E-4576-BC9D-A1BFE45E4751}"/>
    <cellStyle name="Normal 2 6 3 12" xfId="11251" xr:uid="{31DC3DC7-8243-42F2-A3D8-8AE00AE4E648}"/>
    <cellStyle name="Normal 2 6 3 13" xfId="11252" xr:uid="{78D348A5-FC32-4DB9-A76D-F356AB0590F1}"/>
    <cellStyle name="Normal 2 6 3 14" xfId="11253" xr:uid="{2AABE44B-F298-4E42-8E52-5CA2C682593B}"/>
    <cellStyle name="Normal 2 6 3 15" xfId="11254" xr:uid="{5FA4B3E1-F511-4CB6-8275-0DF937EAE36C}"/>
    <cellStyle name="Normal 2 6 3 16" xfId="11255" xr:uid="{F7E06C1B-940C-4F27-B9FB-599372EB2F04}"/>
    <cellStyle name="Normal 2 6 3 17" xfId="11256" xr:uid="{BA643A70-C63F-4F71-AE24-8D3ED92A5CC8}"/>
    <cellStyle name="Normal 2 6 3 18" xfId="11257" xr:uid="{CBB3966F-75C9-4625-936B-09FA7D82E96F}"/>
    <cellStyle name="Normal 2 6 3 19" xfId="11258" xr:uid="{A051CA52-625B-4382-9509-CCF384154990}"/>
    <cellStyle name="Normal 2 6 3 2" xfId="11259" xr:uid="{D8EC641F-F15E-4A92-9CF5-F576A65CF718}"/>
    <cellStyle name="Normal 2 6 3 2 10" xfId="11260" xr:uid="{23A1714D-6057-4C27-A6F7-3F9E6F96DAAA}"/>
    <cellStyle name="Normal 2 6 3 2 11" xfId="11261" xr:uid="{7F1F5362-80C3-4B88-8D17-965C3765BE5C}"/>
    <cellStyle name="Normal 2 6 3 2 12" xfId="11262" xr:uid="{F00A8E62-A63F-4D53-A8B7-3B5663CA4E0C}"/>
    <cellStyle name="Normal 2 6 3 2 13" xfId="11263" xr:uid="{8B2E00E9-AD23-4B61-B847-6E36B1CDF5D2}"/>
    <cellStyle name="Normal 2 6 3 2 14" xfId="11264" xr:uid="{BE02B6F9-778A-4F36-97EE-894211CB6EFB}"/>
    <cellStyle name="Normal 2 6 3 2 15" xfId="11265" xr:uid="{132FFF60-CCBB-41D3-9850-D67CC04F25E8}"/>
    <cellStyle name="Normal 2 6 3 2 16" xfId="11266" xr:uid="{FB95E701-5A15-4741-9576-9223755F5FE0}"/>
    <cellStyle name="Normal 2 6 3 2 17" xfId="11267" xr:uid="{2AE7A3C6-9975-428A-8C8F-5EA50A134351}"/>
    <cellStyle name="Normal 2 6 3 2 18" xfId="11268" xr:uid="{FD696043-C481-4121-9B95-E4521797A96A}"/>
    <cellStyle name="Normal 2 6 3 2 19" xfId="11269" xr:uid="{BD7B5181-B385-483C-B1C5-1D62A2594B8E}"/>
    <cellStyle name="Normal 2 6 3 2 2" xfId="11270" xr:uid="{E43DDB3F-37DB-4519-9654-7CD017ED9187}"/>
    <cellStyle name="Normal 2 6 3 2 20" xfId="11271" xr:uid="{258169B7-F5DB-427F-AC58-43E5E992A651}"/>
    <cellStyle name="Normal 2 6 3 2 21" xfId="11272" xr:uid="{41980737-2A17-4D57-8128-8BB5B578E1D4}"/>
    <cellStyle name="Normal 2 6 3 2 22" xfId="11273" xr:uid="{EBA327DF-FFC2-4779-BD33-1394C67C7DF6}"/>
    <cellStyle name="Normal 2 6 3 2 23" xfId="11274" xr:uid="{32FE7208-7D87-463D-9810-C328137AC902}"/>
    <cellStyle name="Normal 2 6 3 2 24" xfId="11275" xr:uid="{6D608CCD-F88F-4241-AF79-F8D8F90726EC}"/>
    <cellStyle name="Normal 2 6 3 2 25" xfId="11276" xr:uid="{385E5CD7-1142-4460-A377-4BAD52E044CB}"/>
    <cellStyle name="Normal 2 6 3 2 26" xfId="11277" xr:uid="{C00E6F83-D7E5-4F11-B718-FB4A9A06C12F}"/>
    <cellStyle name="Normal 2 6 3 2 27" xfId="11278" xr:uid="{F981397D-E818-4D4F-B853-8C660574A7F8}"/>
    <cellStyle name="Normal 2 6 3 2 28" xfId="11279" xr:uid="{13AC8BE3-329F-4DD6-A1DA-93A95F171CA7}"/>
    <cellStyle name="Normal 2 6 3 2 29" xfId="11280" xr:uid="{C8BF8724-0B3A-41E9-BC4B-DC4995A81D6A}"/>
    <cellStyle name="Normal 2 6 3 2 3" xfId="11281" xr:uid="{5D782EDB-BDBE-44A4-AE87-5D04E4977530}"/>
    <cellStyle name="Normal 2 6 3 2 30" xfId="11282" xr:uid="{489A63BC-1B2E-47DC-9141-3113485A454B}"/>
    <cellStyle name="Normal 2 6 3 2 31" xfId="11283" xr:uid="{28AB3D9E-4FF0-4B3F-9BAD-703552FA546D}"/>
    <cellStyle name="Normal 2 6 3 2 32" xfId="11284" xr:uid="{35002B1D-0172-4E3D-94F7-07D642F7F837}"/>
    <cellStyle name="Normal 2 6 3 2 33" xfId="11285" xr:uid="{51D037E1-E765-42FD-9D29-01D2A2159346}"/>
    <cellStyle name="Normal 2 6 3 2 34" xfId="11286" xr:uid="{C8C97523-DC19-49F2-8C57-19E1F329BE53}"/>
    <cellStyle name="Normal 2 6 3 2 35" xfId="11287" xr:uid="{8C52E91E-48B2-4E33-88DA-BC1C538D76B6}"/>
    <cellStyle name="Normal 2 6 3 2 36" xfId="11288" xr:uid="{E9F90704-3784-4DDC-A27C-B82915D04985}"/>
    <cellStyle name="Normal 2 6 3 2 37" xfId="11289" xr:uid="{B4BB49BB-0D08-41E8-87DC-97899EC4CF6F}"/>
    <cellStyle name="Normal 2 6 3 2 38" xfId="11290" xr:uid="{7BBC6827-6165-4FAC-A712-16476F220DB4}"/>
    <cellStyle name="Normal 2 6 3 2 4" xfId="11291" xr:uid="{D69C921F-6FE5-4039-BBA6-9B5E8E43B12A}"/>
    <cellStyle name="Normal 2 6 3 2 5" xfId="11292" xr:uid="{FAF2A3E6-F4BF-4C3D-A41B-CF09BA61E6F1}"/>
    <cellStyle name="Normal 2 6 3 2 6" xfId="11293" xr:uid="{C71406D4-2EE7-47C6-A9ED-CDFC0EB0623D}"/>
    <cellStyle name="Normal 2 6 3 2 7" xfId="11294" xr:uid="{8E4AC721-97D6-4A21-9E84-40BFB0FEF424}"/>
    <cellStyle name="Normal 2 6 3 2 8" xfId="11295" xr:uid="{0F66F4CC-F497-4182-9D86-92F9A2FF3C85}"/>
    <cellStyle name="Normal 2 6 3 2 9" xfId="11296" xr:uid="{6CF5B326-983E-4A8A-A793-723D5864F031}"/>
    <cellStyle name="Normal 2 6 3 20" xfId="11297" xr:uid="{65A6DA77-E949-424C-8DBD-A0D9D10210AE}"/>
    <cellStyle name="Normal 2 6 3 21" xfId="11298" xr:uid="{5FC9915A-679E-4F11-A635-6ECCE11D212D}"/>
    <cellStyle name="Normal 2 6 3 22" xfId="11299" xr:uid="{3D245C7C-92A2-48B9-B4CB-2C79CF79994C}"/>
    <cellStyle name="Normal 2 6 3 23" xfId="11300" xr:uid="{55DF8FEA-C81E-4D69-AE52-2670B4861971}"/>
    <cellStyle name="Normal 2 6 3 24" xfId="11301" xr:uid="{53C1F9DA-3B1E-40F4-8347-7994EAAEB29D}"/>
    <cellStyle name="Normal 2 6 3 25" xfId="11302" xr:uid="{155A69E7-3E82-473B-8723-D2A97971A2EF}"/>
    <cellStyle name="Normal 2 6 3 26" xfId="11303" xr:uid="{4215A369-73E4-4E4C-A4ED-8AD406FF42DC}"/>
    <cellStyle name="Normal 2 6 3 27" xfId="11304" xr:uid="{F972578E-C758-40AF-ABC6-E2CC7DE5AE1A}"/>
    <cellStyle name="Normal 2 6 3 28" xfId="11305" xr:uid="{58D67C5C-E340-4488-8E16-77B522023436}"/>
    <cellStyle name="Normal 2 6 3 29" xfId="11306" xr:uid="{33EBDA09-FF3B-4003-878E-D6C9598734BE}"/>
    <cellStyle name="Normal 2 6 3 3" xfId="11307" xr:uid="{757DB467-C603-4225-B1D6-ED5BADFEDAD2}"/>
    <cellStyle name="Normal 2 6 3 30" xfId="11308" xr:uid="{F57962A5-97E6-45F3-B235-A96FC954B8A5}"/>
    <cellStyle name="Normal 2 6 3 31" xfId="11309" xr:uid="{BF329837-321C-485F-A1E5-42343656A305}"/>
    <cellStyle name="Normal 2 6 3 32" xfId="11310" xr:uid="{58657B0F-2744-4BAF-99C4-C6846A5EB0F8}"/>
    <cellStyle name="Normal 2 6 3 33" xfId="11311" xr:uid="{21C9E970-AA51-4E1D-BBE9-FC225894EB22}"/>
    <cellStyle name="Normal 2 6 3 34" xfId="11312" xr:uid="{F00FE2EA-284A-48F7-B970-393FCD1BFA16}"/>
    <cellStyle name="Normal 2 6 3 35" xfId="11313" xr:uid="{85DAE750-8EE8-440F-B032-C46A197C5804}"/>
    <cellStyle name="Normal 2 6 3 36" xfId="11314" xr:uid="{4786E622-1095-43B1-95AC-1CA184C225AB}"/>
    <cellStyle name="Normal 2 6 3 37" xfId="11315" xr:uid="{A0EF2963-8CCF-40FB-A716-365DA736FFFE}"/>
    <cellStyle name="Normal 2 6 3 38" xfId="11316" xr:uid="{DCE6C32B-2704-44F0-B89A-1E22C87A4313}"/>
    <cellStyle name="Normal 2 6 3 4" xfId="11317" xr:uid="{CF98905B-E7DF-4A19-8CBF-FFF9F19D5420}"/>
    <cellStyle name="Normal 2 6 3 5" xfId="11318" xr:uid="{8854309A-8DA8-4193-8F04-8EC2E9A9C832}"/>
    <cellStyle name="Normal 2 6 3 6" xfId="11319" xr:uid="{BC818916-D755-4778-A2E4-4B3AC845359F}"/>
    <cellStyle name="Normal 2 6 3 7" xfId="11320" xr:uid="{E6B3EBE9-7F17-425F-8CC6-16359F85570D}"/>
    <cellStyle name="Normal 2 6 3 8" xfId="11321" xr:uid="{247686C8-5342-4B26-B726-A899B7DFA9B9}"/>
    <cellStyle name="Normal 2 6 3 9" xfId="11322" xr:uid="{8083BBC9-F7F1-4846-8EA5-CBF78F9995F3}"/>
    <cellStyle name="Normal 2 6 30" xfId="11323" xr:uid="{29FB23D6-1344-4322-8E1D-B5F671E01E76}"/>
    <cellStyle name="Normal 2 6 31" xfId="11324" xr:uid="{B8496AD1-112E-4A4B-9E9C-EBE3673E288F}"/>
    <cellStyle name="Normal 2 6 32" xfId="11325" xr:uid="{E284D29C-8CBF-4AE8-B6AA-0F1D97661FFB}"/>
    <cellStyle name="Normal 2 6 33" xfId="11326" xr:uid="{2234A55E-E092-4A47-8A9D-DD7E6A273C7D}"/>
    <cellStyle name="Normal 2 6 34" xfId="11327" xr:uid="{85D6A3B6-DF69-4FE9-99C3-8451088FE22D}"/>
    <cellStyle name="Normal 2 6 35" xfId="11328" xr:uid="{0A0C5F06-FFF7-46C4-9A44-F57BF5441524}"/>
    <cellStyle name="Normal 2 6 36" xfId="11329" xr:uid="{CB81F12B-6428-4871-A9F6-94CB1D7A96B6}"/>
    <cellStyle name="Normal 2 6 37" xfId="11330" xr:uid="{4AFDF228-8007-4A15-B52A-09BB17166FB0}"/>
    <cellStyle name="Normal 2 6 38" xfId="11331" xr:uid="{2813471B-891F-4CC3-8FE7-A792EF37A947}"/>
    <cellStyle name="Normal 2 6 39" xfId="11332" xr:uid="{91D1F55D-5D56-4193-B237-FD692235D2AF}"/>
    <cellStyle name="Normal 2 6 4" xfId="11333" xr:uid="{D60D7573-AF53-40C0-A642-9B7CE495EEDA}"/>
    <cellStyle name="Normal 2 6 40" xfId="11334" xr:uid="{AA0AC33F-3ABD-442C-A350-7C77409D0679}"/>
    <cellStyle name="Normal 2 6 5" xfId="11335" xr:uid="{FAB37FD2-308F-4B4F-B742-F805A1D4F817}"/>
    <cellStyle name="Normal 2 6 6" xfId="11336" xr:uid="{B733ADC7-F913-401B-A096-0B54977EF589}"/>
    <cellStyle name="Normal 2 6 7" xfId="11337" xr:uid="{C99DF1C4-4910-4D59-8693-F91A725F6DAD}"/>
    <cellStyle name="Normal 2 6 8" xfId="11338" xr:uid="{7165DDBF-3B77-4FC3-AB73-00DC3DADD8CE}"/>
    <cellStyle name="Normal 2 6 9" xfId="11339" xr:uid="{C66651FD-B8B8-4F44-9DF7-19313D999EE7}"/>
    <cellStyle name="Normal 2 7" xfId="11340" xr:uid="{26CB620A-50EB-4B6F-A58D-B05496E365B8}"/>
    <cellStyle name="Normal 2 7 10" xfId="11341" xr:uid="{60D16075-70B4-4505-9ACA-4E9623E24ADF}"/>
    <cellStyle name="Normal 2 7 11" xfId="11342" xr:uid="{A6F7ABFF-7945-4A5F-A14C-6250565888DD}"/>
    <cellStyle name="Normal 2 7 12" xfId="11343" xr:uid="{BF0FBB9A-F941-46B7-8DB2-EB7679CEC120}"/>
    <cellStyle name="Normal 2 7 13" xfId="11344" xr:uid="{63CB84CE-3FD5-42A8-9826-49C5C6BB2B9A}"/>
    <cellStyle name="Normal 2 7 14" xfId="11345" xr:uid="{1970DE59-4CA0-4A25-A2BF-4FD1A8FD13C1}"/>
    <cellStyle name="Normal 2 7 15" xfId="11346" xr:uid="{B7DC83AB-9408-4C23-A30C-FF5A71ABCE7B}"/>
    <cellStyle name="Normal 2 7 16" xfId="11347" xr:uid="{53774370-2C77-48BF-80F1-B444B4FB36E5}"/>
    <cellStyle name="Normal 2 7 17" xfId="11348" xr:uid="{67E9ACE8-87AB-46E9-B4E8-57148BC4BCBC}"/>
    <cellStyle name="Normal 2 7 18" xfId="11349" xr:uid="{F7B22D14-38C0-45BC-AB1F-3E0781EA1B8E}"/>
    <cellStyle name="Normal 2 7 19" xfId="11350" xr:uid="{10B99465-C606-4920-BE82-7D43613F29E3}"/>
    <cellStyle name="Normal 2 7 2" xfId="11351" xr:uid="{9FCA2EC6-14ED-48BE-A94A-BC8745D8AA69}"/>
    <cellStyle name="Normal 2 7 2 10" xfId="11352" xr:uid="{0724F6BC-2FC0-47C1-9512-213947D1EDB2}"/>
    <cellStyle name="Normal 2 7 2 11" xfId="11353" xr:uid="{79CDF4B9-BFF7-44EB-AAC2-C24F34539662}"/>
    <cellStyle name="Normal 2 7 2 12" xfId="11354" xr:uid="{BE1DADB9-F186-4F16-A10F-8B5BE798193C}"/>
    <cellStyle name="Normal 2 7 2 13" xfId="11355" xr:uid="{2A349769-A201-42E1-BBE7-76C09D54476C}"/>
    <cellStyle name="Normal 2 7 2 14" xfId="11356" xr:uid="{6649B3ED-FDA6-4EF9-BDD8-10C9ADF0B2B3}"/>
    <cellStyle name="Normal 2 7 2 15" xfId="11357" xr:uid="{DB18B781-2C00-40A4-8797-5359869D5484}"/>
    <cellStyle name="Normal 2 7 2 16" xfId="11358" xr:uid="{69C5F824-EDA3-42DC-88AC-9737B730A641}"/>
    <cellStyle name="Normal 2 7 2 17" xfId="11359" xr:uid="{0E7133B8-8C92-425D-BC45-114C904E9074}"/>
    <cellStyle name="Normal 2 7 2 18" xfId="11360" xr:uid="{F78D6E75-F332-4463-8AB4-D5D6D035DC32}"/>
    <cellStyle name="Normal 2 7 2 19" xfId="11361" xr:uid="{5F5B7157-EA59-4E79-A98D-686F2A9CD543}"/>
    <cellStyle name="Normal 2 7 2 2" xfId="11362" xr:uid="{ED7379C5-9AB8-49C9-B151-9BAEE1852435}"/>
    <cellStyle name="Normal 2 7 2 2 10" xfId="11363" xr:uid="{58561363-9EA6-4A4E-BFAB-19E19CBABAA9}"/>
    <cellStyle name="Normal 2 7 2 2 11" xfId="11364" xr:uid="{A2FBC9E8-7A43-4A6B-8487-D36BFC437F22}"/>
    <cellStyle name="Normal 2 7 2 2 12" xfId="11365" xr:uid="{028CE028-E047-4171-9E55-FA54EF1A17DA}"/>
    <cellStyle name="Normal 2 7 2 2 13" xfId="11366" xr:uid="{ADDCEBAD-D2C7-4D02-95D3-422FDA8416E4}"/>
    <cellStyle name="Normal 2 7 2 2 14" xfId="11367" xr:uid="{2478877B-0850-4FBB-A61D-C9841F7DD05A}"/>
    <cellStyle name="Normal 2 7 2 2 15" xfId="11368" xr:uid="{29588B64-39F1-4505-A1F6-845BB5279151}"/>
    <cellStyle name="Normal 2 7 2 2 16" xfId="11369" xr:uid="{D69BB68A-B90C-402C-9955-1DBEACEE7B5B}"/>
    <cellStyle name="Normal 2 7 2 2 17" xfId="11370" xr:uid="{762C5FED-4C00-4D6D-A100-6EBE58A16172}"/>
    <cellStyle name="Normal 2 7 2 2 18" xfId="11371" xr:uid="{17E948B1-A00E-40AF-81E7-34F35D3CD97F}"/>
    <cellStyle name="Normal 2 7 2 2 19" xfId="11372" xr:uid="{2DE0383C-398A-44A6-9BD5-21CA67FEC353}"/>
    <cellStyle name="Normal 2 7 2 2 2" xfId="11373" xr:uid="{3199ED00-5136-44DD-973F-768255FA6DBA}"/>
    <cellStyle name="Normal 2 7 2 2 2 10" xfId="11374" xr:uid="{181BAD5C-2A8B-4EE9-A8B0-7C29E1F275E4}"/>
    <cellStyle name="Normal 2 7 2 2 2 11" xfId="11375" xr:uid="{82D51EE4-20E9-436E-8108-13F3AB89C470}"/>
    <cellStyle name="Normal 2 7 2 2 2 12" xfId="11376" xr:uid="{6A678BCB-69FF-4A9B-ABDE-083C6520358A}"/>
    <cellStyle name="Normal 2 7 2 2 2 13" xfId="11377" xr:uid="{C35DA4F8-D5B5-424D-99C8-C15C45A5400D}"/>
    <cellStyle name="Normal 2 7 2 2 2 14" xfId="11378" xr:uid="{73CD1EBA-7DFA-4F78-84AB-D358E073F0E4}"/>
    <cellStyle name="Normal 2 7 2 2 2 15" xfId="11379" xr:uid="{12744ACA-BDBD-41ED-B402-623992C1AA3B}"/>
    <cellStyle name="Normal 2 7 2 2 2 16" xfId="11380" xr:uid="{9B6B3B73-F07A-4108-AE4F-A9E6FB2C2553}"/>
    <cellStyle name="Normal 2 7 2 2 2 17" xfId="11381" xr:uid="{D68A67BF-EA63-4EB4-8FD4-4E49FC15A4C9}"/>
    <cellStyle name="Normal 2 7 2 2 2 18" xfId="11382" xr:uid="{7F11120D-B965-4906-9216-70B47ECABE82}"/>
    <cellStyle name="Normal 2 7 2 2 2 19" xfId="11383" xr:uid="{9C30BAB3-B827-41C3-B4BE-7B7751118893}"/>
    <cellStyle name="Normal 2 7 2 2 2 2" xfId="11384" xr:uid="{5A099F72-8E7F-4553-ADF8-4322551C3A1C}"/>
    <cellStyle name="Normal 2 7 2 2 2 20" xfId="11385" xr:uid="{D72A2562-E34B-4E0C-B372-2C01D449360C}"/>
    <cellStyle name="Normal 2 7 2 2 2 21" xfId="11386" xr:uid="{259D485E-BD70-41F7-A69E-E6F268E07E1D}"/>
    <cellStyle name="Normal 2 7 2 2 2 22" xfId="11387" xr:uid="{45FD904B-3325-406C-9631-AD517F752FF7}"/>
    <cellStyle name="Normal 2 7 2 2 2 23" xfId="11388" xr:uid="{EB05975A-C10C-41B6-8C8D-C810FC4186E2}"/>
    <cellStyle name="Normal 2 7 2 2 2 24" xfId="11389" xr:uid="{28DE6F20-FD4C-4703-B00F-59FC3140E720}"/>
    <cellStyle name="Normal 2 7 2 2 2 25" xfId="11390" xr:uid="{231E51A3-A10D-4FAD-80AC-F2607FD05561}"/>
    <cellStyle name="Normal 2 7 2 2 2 26" xfId="11391" xr:uid="{6EDCCD97-FEC2-45D0-BBB9-A85474BDE172}"/>
    <cellStyle name="Normal 2 7 2 2 2 27" xfId="11392" xr:uid="{F4C40864-0EB6-4828-A18D-C90F63B99B2C}"/>
    <cellStyle name="Normal 2 7 2 2 2 28" xfId="11393" xr:uid="{BC0056B6-2A3D-4E0D-A281-8696CBFAC488}"/>
    <cellStyle name="Normal 2 7 2 2 2 29" xfId="11394" xr:uid="{24377E97-CC49-4AD6-BDF6-E98F6473DA4C}"/>
    <cellStyle name="Normal 2 7 2 2 2 3" xfId="11395" xr:uid="{4C0BC9F5-6735-47B6-B71F-8B87112AAF96}"/>
    <cellStyle name="Normal 2 7 2 2 2 30" xfId="11396" xr:uid="{04DE534F-4D71-4646-842F-BDCE71CBA757}"/>
    <cellStyle name="Normal 2 7 2 2 2 31" xfId="11397" xr:uid="{EDAD2F1A-C08E-4F3E-A3E8-CB0AAF06F351}"/>
    <cellStyle name="Normal 2 7 2 2 2 32" xfId="11398" xr:uid="{B0843084-AEC3-48B2-B5E4-73247724D5BA}"/>
    <cellStyle name="Normal 2 7 2 2 2 33" xfId="11399" xr:uid="{C2BA9E3F-64E4-4DE0-A2CC-1B7CDBA0DE03}"/>
    <cellStyle name="Normal 2 7 2 2 2 34" xfId="11400" xr:uid="{7FD80E26-8C9D-4249-97F9-6A9A8EB3F0F4}"/>
    <cellStyle name="Normal 2 7 2 2 2 35" xfId="11401" xr:uid="{607F7BF9-C28A-46EE-B838-9412E9BBAE35}"/>
    <cellStyle name="Normal 2 7 2 2 2 36" xfId="11402" xr:uid="{D23FBA34-099E-4280-A353-A029638E58AA}"/>
    <cellStyle name="Normal 2 7 2 2 2 37" xfId="11403" xr:uid="{D172EDC2-A5A9-40B4-A681-EC5B2EE3BE47}"/>
    <cellStyle name="Normal 2 7 2 2 2 38" xfId="11404" xr:uid="{73C5318C-908A-4BA3-B04F-D915C0BBAF55}"/>
    <cellStyle name="Normal 2 7 2 2 2 4" xfId="11405" xr:uid="{E5626D07-30D6-46F6-81C4-A609F6260FDC}"/>
    <cellStyle name="Normal 2 7 2 2 2 5" xfId="11406" xr:uid="{ADF9D4CE-35B1-4155-8D14-E6A29A359562}"/>
    <cellStyle name="Normal 2 7 2 2 2 6" xfId="11407" xr:uid="{6143B37D-EA80-459D-9BA6-029BBB8FCE90}"/>
    <cellStyle name="Normal 2 7 2 2 2 7" xfId="11408" xr:uid="{914F3601-898A-41B5-B759-F2DF57F963AC}"/>
    <cellStyle name="Normal 2 7 2 2 2 8" xfId="11409" xr:uid="{3ED0F6F4-9586-4B4E-9DC3-17B521C699F9}"/>
    <cellStyle name="Normal 2 7 2 2 2 9" xfId="11410" xr:uid="{2BBE7E1D-051D-48C2-A10A-38843DE53538}"/>
    <cellStyle name="Normal 2 7 2 2 20" xfId="11411" xr:uid="{990049BB-B806-4B6F-A0D5-D4922A48E5EE}"/>
    <cellStyle name="Normal 2 7 2 2 21" xfId="11412" xr:uid="{F9797663-EB30-4392-8FE8-5C28214BBAC9}"/>
    <cellStyle name="Normal 2 7 2 2 22" xfId="11413" xr:uid="{37FDCD07-AE56-4E5C-91D8-CB9DC9B2CA9D}"/>
    <cellStyle name="Normal 2 7 2 2 23" xfId="11414" xr:uid="{D09A7B83-A336-4917-87C3-78D45D87C1FC}"/>
    <cellStyle name="Normal 2 7 2 2 24" xfId="11415" xr:uid="{2D480474-0DA0-4BEE-BDC1-BFF6D2C7B7A2}"/>
    <cellStyle name="Normal 2 7 2 2 25" xfId="11416" xr:uid="{AADDE895-AF35-42A3-939D-027324659693}"/>
    <cellStyle name="Normal 2 7 2 2 26" xfId="11417" xr:uid="{23682BA1-00D9-4212-BB0A-A21A5D44167A}"/>
    <cellStyle name="Normal 2 7 2 2 27" xfId="11418" xr:uid="{FE2D9267-E936-417B-9C3A-25004E7E1850}"/>
    <cellStyle name="Normal 2 7 2 2 28" xfId="11419" xr:uid="{FD5B3E40-8C0D-47DD-94D5-7D4A267C7C39}"/>
    <cellStyle name="Normal 2 7 2 2 29" xfId="11420" xr:uid="{AD5F79E9-9081-48C5-BF24-6A6F6D51A4F4}"/>
    <cellStyle name="Normal 2 7 2 2 3" xfId="11421" xr:uid="{F979CFED-5FDD-48F4-92BB-607F5500FF0E}"/>
    <cellStyle name="Normal 2 7 2 2 30" xfId="11422" xr:uid="{6FC18281-FAE8-4086-A836-FE9770272AD0}"/>
    <cellStyle name="Normal 2 7 2 2 31" xfId="11423" xr:uid="{6F7D9A62-ABF9-4698-AA21-C7E0A8AC5C27}"/>
    <cellStyle name="Normal 2 7 2 2 32" xfId="11424" xr:uid="{6DB889BA-B5E4-4812-945B-D47E77F81EC4}"/>
    <cellStyle name="Normal 2 7 2 2 33" xfId="11425" xr:uid="{8594049E-CEA8-44CB-A076-0BFC3A215802}"/>
    <cellStyle name="Normal 2 7 2 2 34" xfId="11426" xr:uid="{ADFDB846-6C30-4AD2-BC58-0218E57F082F}"/>
    <cellStyle name="Normal 2 7 2 2 35" xfId="11427" xr:uid="{124687D3-65A8-4985-B6E4-294A2F2EFE7D}"/>
    <cellStyle name="Normal 2 7 2 2 36" xfId="11428" xr:uid="{EDC80750-2679-4B2B-8852-6257FD018D3A}"/>
    <cellStyle name="Normal 2 7 2 2 37" xfId="11429" xr:uid="{5855566B-849E-4DD3-B3DF-D5379D009B95}"/>
    <cellStyle name="Normal 2 7 2 2 38" xfId="11430" xr:uid="{090A315D-1804-4329-9B6C-0E86EC22EAC4}"/>
    <cellStyle name="Normal 2 7 2 2 4" xfId="11431" xr:uid="{DA0AEE56-61A4-48A7-BC6F-69A4FF40DE81}"/>
    <cellStyle name="Normal 2 7 2 2 5" xfId="11432" xr:uid="{3F678BB7-B228-41C1-A97B-8CCCFB4200D3}"/>
    <cellStyle name="Normal 2 7 2 2 6" xfId="11433" xr:uid="{2FB095F5-FB79-45F1-83F4-8A99B727138E}"/>
    <cellStyle name="Normal 2 7 2 2 7" xfId="11434" xr:uid="{DB160A7D-5129-48AA-A506-1A3CEAD3AAEA}"/>
    <cellStyle name="Normal 2 7 2 2 8" xfId="11435" xr:uid="{12DB0F05-FEE2-43D5-A5BE-F024E1CB24ED}"/>
    <cellStyle name="Normal 2 7 2 2 9" xfId="11436" xr:uid="{7FCF180A-E7D2-4035-9956-77AD416C13C8}"/>
    <cellStyle name="Normal 2 7 2 20" xfId="11437" xr:uid="{DB199C22-685D-4AC0-BBC7-1B941086678B}"/>
    <cellStyle name="Normal 2 7 2 21" xfId="11438" xr:uid="{042364FA-5ADA-4530-8F01-4E631AB57A64}"/>
    <cellStyle name="Normal 2 7 2 22" xfId="11439" xr:uid="{D1C387D7-5F03-4817-AA95-10D43D6DA2C7}"/>
    <cellStyle name="Normal 2 7 2 23" xfId="11440" xr:uid="{295DB1A4-7CF1-44F3-A073-FFF0A2A396C5}"/>
    <cellStyle name="Normal 2 7 2 24" xfId="11441" xr:uid="{87D42270-63BF-4E5F-8304-4C1DA841F70D}"/>
    <cellStyle name="Normal 2 7 2 25" xfId="11442" xr:uid="{8824CA8E-A35D-4ACE-A2AE-81A2FBE1FEB4}"/>
    <cellStyle name="Normal 2 7 2 26" xfId="11443" xr:uid="{60D12EB3-B3C5-40F7-9436-CB0FC5363102}"/>
    <cellStyle name="Normal 2 7 2 27" xfId="11444" xr:uid="{D6C18954-A324-4466-BF20-AB8A088208AE}"/>
    <cellStyle name="Normal 2 7 2 28" xfId="11445" xr:uid="{56DAA6E9-54DD-49AD-92D2-60E9F86FA16C}"/>
    <cellStyle name="Normal 2 7 2 29" xfId="11446" xr:uid="{5CC17532-371A-408E-80B9-A875290D6C07}"/>
    <cellStyle name="Normal 2 7 2 3" xfId="11447" xr:uid="{6499A470-0842-4A13-8BB9-BDAC7ABDEE62}"/>
    <cellStyle name="Normal 2 7 2 30" xfId="11448" xr:uid="{1325C7EB-A3D5-414A-867B-253694749BFE}"/>
    <cellStyle name="Normal 2 7 2 31" xfId="11449" xr:uid="{E2A6C0E2-1EF9-4AC7-82CC-96D8F2BEC502}"/>
    <cellStyle name="Normal 2 7 2 32" xfId="11450" xr:uid="{4D4630F5-FDC0-45D8-AF5E-E6085879EA31}"/>
    <cellStyle name="Normal 2 7 2 33" xfId="11451" xr:uid="{A7D5E6F2-662E-4E0C-8F8F-4A3A7002ABA6}"/>
    <cellStyle name="Normal 2 7 2 34" xfId="11452" xr:uid="{F1554397-E88D-4052-8722-AE7333A8FE33}"/>
    <cellStyle name="Normal 2 7 2 35" xfId="11453" xr:uid="{65DBE6E1-5BA0-43BD-BA97-6278F2D37259}"/>
    <cellStyle name="Normal 2 7 2 36" xfId="11454" xr:uid="{1F8F430E-0A15-4102-9FE4-88C77F590C5E}"/>
    <cellStyle name="Normal 2 7 2 37" xfId="11455" xr:uid="{2D4E4ECF-E0B0-4E67-943B-DF49B6E82B40}"/>
    <cellStyle name="Normal 2 7 2 38" xfId="11456" xr:uid="{B8D4010D-20AE-41FC-8864-A26C506A3DFB}"/>
    <cellStyle name="Normal 2 7 2 39" xfId="11457" xr:uid="{B79D9BA8-6536-4A25-8B5C-448E917D8EFB}"/>
    <cellStyle name="Normal 2 7 2 4" xfId="11458" xr:uid="{66BDC91C-13E2-40EC-A663-E872B15D326F}"/>
    <cellStyle name="Normal 2 7 2 40" xfId="11459" xr:uid="{926D6839-287B-449B-9D57-3A54B6B4BCC3}"/>
    <cellStyle name="Normal 2 7 2 5" xfId="11460" xr:uid="{83D937DE-41D1-46F3-886A-00C945EDE46B}"/>
    <cellStyle name="Normal 2 7 2 6" xfId="11461" xr:uid="{44367DE3-1C72-473C-BAE3-38BA06E0B8F6}"/>
    <cellStyle name="Normal 2 7 2 7" xfId="11462" xr:uid="{A8DE2E72-D70F-4E64-AD5F-6EF93CB3FE23}"/>
    <cellStyle name="Normal 2 7 2 8" xfId="11463" xr:uid="{7A0F3B0E-3802-425B-932A-AEFDDAC7CA3E}"/>
    <cellStyle name="Normal 2 7 2 9" xfId="11464" xr:uid="{89AFB09E-D7FB-41F0-8282-D4F283291DEE}"/>
    <cellStyle name="Normal 2 7 20" xfId="11465" xr:uid="{8B8DA8FF-01DD-44D0-BFF8-4AA9D9687D0E}"/>
    <cellStyle name="Normal 2 7 21" xfId="11466" xr:uid="{7005E170-102F-4289-8468-53454DFE0A9A}"/>
    <cellStyle name="Normal 2 7 22" xfId="11467" xr:uid="{D8A448A0-A491-40E4-B289-BEE8F25B386A}"/>
    <cellStyle name="Normal 2 7 23" xfId="11468" xr:uid="{FAB0A7CF-568F-444A-A884-751F44007178}"/>
    <cellStyle name="Normal 2 7 24" xfId="11469" xr:uid="{6FB3651F-9AE5-40BE-9ECA-8B76C6FD6C4F}"/>
    <cellStyle name="Normal 2 7 25" xfId="11470" xr:uid="{7285E812-D1C9-447B-A9B9-FB0A4AB75A83}"/>
    <cellStyle name="Normal 2 7 26" xfId="11471" xr:uid="{10DB7BC6-7389-4FFC-ADA5-AC592651D590}"/>
    <cellStyle name="Normal 2 7 27" xfId="11472" xr:uid="{A8DCE494-7FD6-4157-A3B5-4D51909DB429}"/>
    <cellStyle name="Normal 2 7 28" xfId="11473" xr:uid="{6AB28731-F837-42A4-9ACC-6ADA57B18F5D}"/>
    <cellStyle name="Normal 2 7 29" xfId="11474" xr:uid="{0311004C-7FFF-4544-BCA2-AF439DA03C6A}"/>
    <cellStyle name="Normal 2 7 3" xfId="11475" xr:uid="{11F0EE81-D4C6-4D06-9254-D0D437D2C912}"/>
    <cellStyle name="Normal 2 7 3 10" xfId="11476" xr:uid="{BADC045B-371E-40EB-81CA-4BCD6C8AC24F}"/>
    <cellStyle name="Normal 2 7 3 11" xfId="11477" xr:uid="{97477067-0ACC-4405-B334-3A35C7055FA9}"/>
    <cellStyle name="Normal 2 7 3 12" xfId="11478" xr:uid="{BFF6CB68-2F08-4350-B9D5-B50C1F35D72D}"/>
    <cellStyle name="Normal 2 7 3 13" xfId="11479" xr:uid="{B408EA1B-0004-4519-9340-D740ADDD3BFC}"/>
    <cellStyle name="Normal 2 7 3 14" xfId="11480" xr:uid="{D25D2977-98F9-415C-A1DD-2224DACD0825}"/>
    <cellStyle name="Normal 2 7 3 15" xfId="11481" xr:uid="{743309E7-5934-4CFE-BF8B-0F42AC710721}"/>
    <cellStyle name="Normal 2 7 3 16" xfId="11482" xr:uid="{6B66F426-4E76-47A6-8CD8-5E4DD75D888C}"/>
    <cellStyle name="Normal 2 7 3 17" xfId="11483" xr:uid="{4A2F8B3F-1DDD-4D4E-A966-BCB9B447343A}"/>
    <cellStyle name="Normal 2 7 3 18" xfId="11484" xr:uid="{F7ACF9DB-7431-45DA-9D65-FBB279B6AFD3}"/>
    <cellStyle name="Normal 2 7 3 19" xfId="11485" xr:uid="{0053F9E5-AFFD-4582-AF99-354B5A95429F}"/>
    <cellStyle name="Normal 2 7 3 2" xfId="11486" xr:uid="{0B5D8FDA-7EF9-41C5-B387-A7B6B3755069}"/>
    <cellStyle name="Normal 2 7 3 2 10" xfId="11487" xr:uid="{A32A8309-0478-4EFA-8909-2C45A0EBEB23}"/>
    <cellStyle name="Normal 2 7 3 2 11" xfId="11488" xr:uid="{FFBCFBB0-BE64-41E5-BC11-97D064060794}"/>
    <cellStyle name="Normal 2 7 3 2 12" xfId="11489" xr:uid="{26BFC20E-C9E6-41F4-9547-A32151AF68AA}"/>
    <cellStyle name="Normal 2 7 3 2 13" xfId="11490" xr:uid="{F6FB5012-1490-436A-9C36-38C495709D65}"/>
    <cellStyle name="Normal 2 7 3 2 14" xfId="11491" xr:uid="{FA96ACF4-8A35-43E5-AD64-7FC8F375486E}"/>
    <cellStyle name="Normal 2 7 3 2 15" xfId="11492" xr:uid="{FC56A338-09AC-41A4-8987-74A5DB1C7E40}"/>
    <cellStyle name="Normal 2 7 3 2 16" xfId="11493" xr:uid="{487D4B67-E7E3-4436-99B2-4BD32FFC9B3F}"/>
    <cellStyle name="Normal 2 7 3 2 17" xfId="11494" xr:uid="{B8E97E9D-A4AB-4C64-87DE-0164E73A1B2D}"/>
    <cellStyle name="Normal 2 7 3 2 18" xfId="11495" xr:uid="{19D26ED2-DBAA-43BE-B86D-216A0EB80975}"/>
    <cellStyle name="Normal 2 7 3 2 19" xfId="11496" xr:uid="{1FC15C60-289C-4D14-84A4-AED3C887BF3A}"/>
    <cellStyle name="Normal 2 7 3 2 2" xfId="11497" xr:uid="{FE918151-80E3-4010-9404-15D5702D6B58}"/>
    <cellStyle name="Normal 2 7 3 2 20" xfId="11498" xr:uid="{C2B5C8FB-0B5C-4588-83DC-69E18F89CC21}"/>
    <cellStyle name="Normal 2 7 3 2 21" xfId="11499" xr:uid="{702C0447-F180-4EFB-B861-A85BFD5FB814}"/>
    <cellStyle name="Normal 2 7 3 2 22" xfId="11500" xr:uid="{F4542ABE-8BBE-4B46-BB42-1FC17F84611B}"/>
    <cellStyle name="Normal 2 7 3 2 23" xfId="11501" xr:uid="{C3C6B866-A7C6-491F-B7FB-DD73E9C9D6CA}"/>
    <cellStyle name="Normal 2 7 3 2 24" xfId="11502" xr:uid="{45D812DF-6820-4F1E-A40B-57E5D301F986}"/>
    <cellStyle name="Normal 2 7 3 2 25" xfId="11503" xr:uid="{17123588-63CE-45FC-9D23-48F9BA009C99}"/>
    <cellStyle name="Normal 2 7 3 2 26" xfId="11504" xr:uid="{256C0629-E2CC-42C1-AD6B-3FCDCA9A5A8B}"/>
    <cellStyle name="Normal 2 7 3 2 27" xfId="11505" xr:uid="{7C57410A-03A8-40F2-A993-03D8658B0922}"/>
    <cellStyle name="Normal 2 7 3 2 28" xfId="11506" xr:uid="{059DDC7B-58F5-4019-A35B-AFAA76BDE36D}"/>
    <cellStyle name="Normal 2 7 3 2 29" xfId="11507" xr:uid="{3B138EB1-2200-4147-BB6B-9A47A133B39D}"/>
    <cellStyle name="Normal 2 7 3 2 3" xfId="11508" xr:uid="{CF07B275-D1D7-47D8-8C8C-8760B5AF091B}"/>
    <cellStyle name="Normal 2 7 3 2 30" xfId="11509" xr:uid="{37A6BD87-299B-4C6A-8257-542F29614D4B}"/>
    <cellStyle name="Normal 2 7 3 2 31" xfId="11510" xr:uid="{992FF7D4-6A49-4C19-B720-98EA4223F26D}"/>
    <cellStyle name="Normal 2 7 3 2 32" xfId="11511" xr:uid="{47CB498D-96C6-40F7-94CF-3D7ED0E973B7}"/>
    <cellStyle name="Normal 2 7 3 2 33" xfId="11512" xr:uid="{DE8CECD1-25D6-4B55-92E8-8F7B28C882C5}"/>
    <cellStyle name="Normal 2 7 3 2 34" xfId="11513" xr:uid="{169A1283-4D09-4DD9-9C7E-4CD7F3A5E320}"/>
    <cellStyle name="Normal 2 7 3 2 35" xfId="11514" xr:uid="{2020D702-5114-494A-AD94-52F710ECD106}"/>
    <cellStyle name="Normal 2 7 3 2 36" xfId="11515" xr:uid="{C1E90E8A-2CEA-4B77-8E39-02FFD2D804B9}"/>
    <cellStyle name="Normal 2 7 3 2 37" xfId="11516" xr:uid="{D467AD80-6D43-4189-BF22-6FCADC86CDA0}"/>
    <cellStyle name="Normal 2 7 3 2 38" xfId="11517" xr:uid="{AEC66DC6-3E34-4853-A22A-B3AE09D81E8B}"/>
    <cellStyle name="Normal 2 7 3 2 4" xfId="11518" xr:uid="{D245F348-C4CD-48E7-9E81-75F23C70BAF5}"/>
    <cellStyle name="Normal 2 7 3 2 5" xfId="11519" xr:uid="{18991E2F-6339-4692-9442-D2438F23D53E}"/>
    <cellStyle name="Normal 2 7 3 2 6" xfId="11520" xr:uid="{4D0F2636-22BC-40B6-8530-35C908D972DE}"/>
    <cellStyle name="Normal 2 7 3 2 7" xfId="11521" xr:uid="{4F786CE1-DA18-49BC-86E5-CCA123BA40C8}"/>
    <cellStyle name="Normal 2 7 3 2 8" xfId="11522" xr:uid="{D18F51C6-8E45-4402-9EDB-85FCC0C63B1B}"/>
    <cellStyle name="Normal 2 7 3 2 9" xfId="11523" xr:uid="{595958C0-C92D-4E0B-8971-D2D1B10E0B4E}"/>
    <cellStyle name="Normal 2 7 3 20" xfId="11524" xr:uid="{28160CE2-C395-4706-9654-231BC0EB88E2}"/>
    <cellStyle name="Normal 2 7 3 21" xfId="11525" xr:uid="{A94DA1C8-5AE2-4783-A518-ECBD3FBE9CC2}"/>
    <cellStyle name="Normal 2 7 3 22" xfId="11526" xr:uid="{B3E60BEE-D39E-4F6C-8570-9E21EE6A4323}"/>
    <cellStyle name="Normal 2 7 3 23" xfId="11527" xr:uid="{3F67742F-469E-4C9B-A9E5-A00156AE8567}"/>
    <cellStyle name="Normal 2 7 3 24" xfId="11528" xr:uid="{53CD432A-F2CE-47A7-8D5E-EF7AAA6F7279}"/>
    <cellStyle name="Normal 2 7 3 25" xfId="11529" xr:uid="{8EA7BEFA-B7BE-45EF-87D1-ACFDF5A33C65}"/>
    <cellStyle name="Normal 2 7 3 26" xfId="11530" xr:uid="{0C635E8E-2A1E-4C39-8C3E-7A87DAD00DC0}"/>
    <cellStyle name="Normal 2 7 3 27" xfId="11531" xr:uid="{2AE3C39E-833C-40FC-A54C-F028E7E74C19}"/>
    <cellStyle name="Normal 2 7 3 28" xfId="11532" xr:uid="{9771C34B-6AA6-437B-BD02-2ED900D928AD}"/>
    <cellStyle name="Normal 2 7 3 29" xfId="11533" xr:uid="{3EC3E3BE-F73A-4427-863A-49F18185B5C0}"/>
    <cellStyle name="Normal 2 7 3 3" xfId="11534" xr:uid="{41C10C1E-D908-4022-B9BB-DA91DF2A245C}"/>
    <cellStyle name="Normal 2 7 3 30" xfId="11535" xr:uid="{2D7A9A6B-7727-4CBB-9929-55575EDD0F14}"/>
    <cellStyle name="Normal 2 7 3 31" xfId="11536" xr:uid="{2F76AA42-644D-41B1-A5C5-E50D3D8EA57E}"/>
    <cellStyle name="Normal 2 7 3 32" xfId="11537" xr:uid="{E842F266-2078-427E-96DE-C0C6213D06A0}"/>
    <cellStyle name="Normal 2 7 3 33" xfId="11538" xr:uid="{E19614CE-E4F9-4181-ABC6-600C8A9713EB}"/>
    <cellStyle name="Normal 2 7 3 34" xfId="11539" xr:uid="{C810B55D-EFDD-4756-AD37-5740B9F2DE7E}"/>
    <cellStyle name="Normal 2 7 3 35" xfId="11540" xr:uid="{13148CC2-0F2F-40C5-B1E1-8A68BADC39A1}"/>
    <cellStyle name="Normal 2 7 3 36" xfId="11541" xr:uid="{4E2039BA-61B4-4EB8-B445-050EC03E9E01}"/>
    <cellStyle name="Normal 2 7 3 37" xfId="11542" xr:uid="{56755C8E-710A-4E84-A576-4F944F82DD41}"/>
    <cellStyle name="Normal 2 7 3 38" xfId="11543" xr:uid="{D56E29CF-FCCE-473E-BBC3-7E633B53BDAA}"/>
    <cellStyle name="Normal 2 7 3 4" xfId="11544" xr:uid="{A39D8F20-7E66-4553-A15C-4895072C64C6}"/>
    <cellStyle name="Normal 2 7 3 5" xfId="11545" xr:uid="{51175823-71C8-496C-87CF-675B0CF2D78D}"/>
    <cellStyle name="Normal 2 7 3 6" xfId="11546" xr:uid="{52038EED-4062-4F68-9FDA-5C4BD5932D34}"/>
    <cellStyle name="Normal 2 7 3 7" xfId="11547" xr:uid="{176A2A38-6FE7-44C4-97FF-DCA0A3273CB5}"/>
    <cellStyle name="Normal 2 7 3 8" xfId="11548" xr:uid="{4273DA85-2279-4A30-8989-D79EB084D7D6}"/>
    <cellStyle name="Normal 2 7 3 9" xfId="11549" xr:uid="{542D1E5A-861C-4FB3-A8E1-E2801413BAEF}"/>
    <cellStyle name="Normal 2 7 30" xfId="11550" xr:uid="{A16B1CC9-4969-4A12-B796-F21B65BD131E}"/>
    <cellStyle name="Normal 2 7 31" xfId="11551" xr:uid="{21D70ABC-5C1B-4DFB-BC3F-5AF8FE6959E9}"/>
    <cellStyle name="Normal 2 7 32" xfId="11552" xr:uid="{43821822-25E1-4212-BBD8-6B68CD4F00F4}"/>
    <cellStyle name="Normal 2 7 33" xfId="11553" xr:uid="{45EC82A0-0CDA-435F-A344-1400267A9889}"/>
    <cellStyle name="Normal 2 7 34" xfId="11554" xr:uid="{E2265E7C-9C7C-4D9B-A989-DB89C1529ABD}"/>
    <cellStyle name="Normal 2 7 35" xfId="11555" xr:uid="{773C1472-1271-43A9-A329-64C763ABF264}"/>
    <cellStyle name="Normal 2 7 36" xfId="11556" xr:uid="{E304BC75-20F6-4701-A8E2-BE37F43D6BB7}"/>
    <cellStyle name="Normal 2 7 37" xfId="11557" xr:uid="{4B15888C-8C31-40EE-A58B-3C46EDCA9065}"/>
    <cellStyle name="Normal 2 7 38" xfId="11558" xr:uid="{80D23CE9-27F6-4D98-893C-ED675C1B5C71}"/>
    <cellStyle name="Normal 2 7 39" xfId="11559" xr:uid="{E8498259-5926-4912-B8CF-A855E44EB2D3}"/>
    <cellStyle name="Normal 2 7 4" xfId="11560" xr:uid="{9A0637D2-05F6-48E9-979E-B88748478798}"/>
    <cellStyle name="Normal 2 7 40" xfId="11561" xr:uid="{7C84727F-31E9-400D-AD67-A2B2FE33DDFA}"/>
    <cellStyle name="Normal 2 7 5" xfId="11562" xr:uid="{6D9EDC43-EEB2-448C-924C-E909FE473638}"/>
    <cellStyle name="Normal 2 7 6" xfId="11563" xr:uid="{854ECFB0-E80F-4308-A814-8F4D8B52548F}"/>
    <cellStyle name="Normal 2 7 7" xfId="11564" xr:uid="{371D4F66-6684-4984-A2E5-1CE93D4128BF}"/>
    <cellStyle name="Normal 2 7 8" xfId="11565" xr:uid="{E481C07A-921D-4259-B2EE-7FDA3E567013}"/>
    <cellStyle name="Normal 2 7 9" xfId="11566" xr:uid="{C9C1F5F1-6ED9-486A-B7F4-2FF94E065801}"/>
    <cellStyle name="Normal 2 8" xfId="11567" xr:uid="{EAB5E8C5-DC8F-4373-BFE1-2BA4001C14A3}"/>
    <cellStyle name="Normal 2 8 10" xfId="11568" xr:uid="{D7465DA2-470B-4FAF-98FC-D50FE5B540A3}"/>
    <cellStyle name="Normal 2 8 11" xfId="11569" xr:uid="{4E432B66-7CED-430F-AA1A-B498F56AD5DD}"/>
    <cellStyle name="Normal 2 8 12" xfId="11570" xr:uid="{595A38A8-20A4-41BB-AF7C-B0B3F8CEC9DD}"/>
    <cellStyle name="Normal 2 8 13" xfId="11571" xr:uid="{2CA29A53-C1BF-4DAF-8029-98239237634A}"/>
    <cellStyle name="Normal 2 8 14" xfId="11572" xr:uid="{23314099-B2AD-4180-95AD-4FF793FA429D}"/>
    <cellStyle name="Normal 2 8 15" xfId="11573" xr:uid="{13E5F40F-E066-4075-8EA7-7F28D6E65EED}"/>
    <cellStyle name="Normal 2 8 16" xfId="11574" xr:uid="{4B24487E-4336-495A-A39E-882751C46C5F}"/>
    <cellStyle name="Normal 2 8 17" xfId="11575" xr:uid="{3712DB61-DF3B-4EB8-984C-6C70FF1BC42B}"/>
    <cellStyle name="Normal 2 8 18" xfId="11576" xr:uid="{ACA5DED9-67E0-450A-9D7B-2187FD9AF8CF}"/>
    <cellStyle name="Normal 2 8 19" xfId="11577" xr:uid="{6FB54CCC-4C6F-48D4-9B40-7198DF536E9F}"/>
    <cellStyle name="Normal 2 8 2" xfId="11578" xr:uid="{484E4BF2-E4F8-412C-9DEB-B6B6F5560BF3}"/>
    <cellStyle name="Normal 2 8 2 10" xfId="11579" xr:uid="{7974F7D4-BE14-4850-8ED3-F1EA6D8930A2}"/>
    <cellStyle name="Normal 2 8 2 11" xfId="11580" xr:uid="{C0999117-EC4F-43F3-A765-F90CB5B07DE1}"/>
    <cellStyle name="Normal 2 8 2 12" xfId="11581" xr:uid="{3E5B512D-6DA3-421B-BDDF-AB4124490919}"/>
    <cellStyle name="Normal 2 8 2 13" xfId="11582" xr:uid="{71B595C7-50B5-4D22-BDC0-A62AC5762409}"/>
    <cellStyle name="Normal 2 8 2 14" xfId="11583" xr:uid="{E06DEFBB-C9B0-4C42-8EFD-CE6B291D1322}"/>
    <cellStyle name="Normal 2 8 2 15" xfId="11584" xr:uid="{C073ECE3-1C75-480E-B24A-2CAFF2F67A95}"/>
    <cellStyle name="Normal 2 8 2 16" xfId="11585" xr:uid="{BB020D70-B1D2-4EA8-93DA-8147C0ACC424}"/>
    <cellStyle name="Normal 2 8 2 17" xfId="11586" xr:uid="{E4F59382-7100-48F7-B38B-31F97C31B583}"/>
    <cellStyle name="Normal 2 8 2 18" xfId="11587" xr:uid="{C5A415B7-58F3-4DEF-91DD-71D9DC0069F7}"/>
    <cellStyle name="Normal 2 8 2 19" xfId="11588" xr:uid="{BDFD8BDD-B00F-4543-ADF1-DD90CB5BE083}"/>
    <cellStyle name="Normal 2 8 2 2" xfId="11589" xr:uid="{5421635F-307D-4EB4-80DD-5ED50D99186A}"/>
    <cellStyle name="Normal 2 8 2 2 10" xfId="11590" xr:uid="{D116146D-E280-4A20-96DB-76F1B66BBD02}"/>
    <cellStyle name="Normal 2 8 2 2 11" xfId="11591" xr:uid="{74033240-6810-417F-B585-0DD90E2D156C}"/>
    <cellStyle name="Normal 2 8 2 2 12" xfId="11592" xr:uid="{B07C3F3C-BE22-4324-A311-7071D6F3DA6B}"/>
    <cellStyle name="Normal 2 8 2 2 13" xfId="11593" xr:uid="{61BCB580-13E8-4B83-BBDF-36FA1777ED91}"/>
    <cellStyle name="Normal 2 8 2 2 14" xfId="11594" xr:uid="{80F85CDB-BE0A-404C-AE13-C18FF51F6D9C}"/>
    <cellStyle name="Normal 2 8 2 2 15" xfId="11595" xr:uid="{2E9998EB-BE61-47B1-BEE7-65031CA988A1}"/>
    <cellStyle name="Normal 2 8 2 2 16" xfId="11596" xr:uid="{039198FF-B31A-467C-9CDC-563614DBBB6E}"/>
    <cellStyle name="Normal 2 8 2 2 17" xfId="11597" xr:uid="{16ABC59B-D5C1-4CCC-982E-B5173F3B7C0C}"/>
    <cellStyle name="Normal 2 8 2 2 18" xfId="11598" xr:uid="{1C62F749-1290-4B54-B53F-87353A843C83}"/>
    <cellStyle name="Normal 2 8 2 2 19" xfId="11599" xr:uid="{76E8C9EE-40BE-4451-9E3C-F85FB33E8F74}"/>
    <cellStyle name="Normal 2 8 2 2 2" xfId="11600" xr:uid="{8EA43ADE-BDEE-4986-9E2B-D843D5D02FF8}"/>
    <cellStyle name="Normal 2 8 2 2 2 10" xfId="11601" xr:uid="{D88810CE-2A1B-4EB8-AC47-BF1BADB1E710}"/>
    <cellStyle name="Normal 2 8 2 2 2 11" xfId="11602" xr:uid="{899426AF-F310-45AE-AC96-38CFAB4CB433}"/>
    <cellStyle name="Normal 2 8 2 2 2 12" xfId="11603" xr:uid="{EDA5F281-B66A-491A-A68B-EE23700B3009}"/>
    <cellStyle name="Normal 2 8 2 2 2 13" xfId="11604" xr:uid="{8D3FF42F-F9C2-43EC-A32B-76FD88F8E001}"/>
    <cellStyle name="Normal 2 8 2 2 2 14" xfId="11605" xr:uid="{CBC784C5-FC98-4429-8A60-D505A9C53FE0}"/>
    <cellStyle name="Normal 2 8 2 2 2 15" xfId="11606" xr:uid="{3E3961F9-427B-40D5-BFD7-1AE73F6AE456}"/>
    <cellStyle name="Normal 2 8 2 2 2 16" xfId="11607" xr:uid="{50B36415-20B6-47F8-AB84-36AD1FB42236}"/>
    <cellStyle name="Normal 2 8 2 2 2 17" xfId="11608" xr:uid="{C7CB580C-3417-46D9-9200-78010A4A6631}"/>
    <cellStyle name="Normal 2 8 2 2 2 18" xfId="11609" xr:uid="{58776BFF-2F3B-4CA2-AA86-B5C19DD66630}"/>
    <cellStyle name="Normal 2 8 2 2 2 19" xfId="11610" xr:uid="{40D9EE13-1A0B-4D3D-B6EE-A9D6D4DB5CEF}"/>
    <cellStyle name="Normal 2 8 2 2 2 2" xfId="11611" xr:uid="{77E18307-95F6-4F4F-8676-A6EF58C7613C}"/>
    <cellStyle name="Normal 2 8 2 2 2 20" xfId="11612" xr:uid="{512BF62D-1676-47B6-BF72-8339BC12BA71}"/>
    <cellStyle name="Normal 2 8 2 2 2 21" xfId="11613" xr:uid="{27804B82-4095-4CF7-A6EB-8EA40FAC27A8}"/>
    <cellStyle name="Normal 2 8 2 2 2 22" xfId="11614" xr:uid="{A943A716-C797-4771-9E4D-805079ACC81F}"/>
    <cellStyle name="Normal 2 8 2 2 2 23" xfId="11615" xr:uid="{E2B31B6C-3F78-4D95-AC4A-757B09E25441}"/>
    <cellStyle name="Normal 2 8 2 2 2 24" xfId="11616" xr:uid="{1B63B1BC-EF3D-4626-88B3-D1AF526CED4D}"/>
    <cellStyle name="Normal 2 8 2 2 2 25" xfId="11617" xr:uid="{2D2E0F25-CB99-43B5-A3C5-FEC1700E18DD}"/>
    <cellStyle name="Normal 2 8 2 2 2 26" xfId="11618" xr:uid="{CBDAAE0D-0725-4159-A7D2-D53D2070E382}"/>
    <cellStyle name="Normal 2 8 2 2 2 27" xfId="11619" xr:uid="{FC0DD559-CE34-4208-95B6-E2B4DA4B66D1}"/>
    <cellStyle name="Normal 2 8 2 2 2 28" xfId="11620" xr:uid="{DDF7993D-B73A-4AC2-B5A8-EED6653FB413}"/>
    <cellStyle name="Normal 2 8 2 2 2 29" xfId="11621" xr:uid="{40298B90-237C-478E-B359-A2618B9A91FD}"/>
    <cellStyle name="Normal 2 8 2 2 2 3" xfId="11622" xr:uid="{CB15FC24-89A4-449D-BE64-5D0AAC0019B5}"/>
    <cellStyle name="Normal 2 8 2 2 2 30" xfId="11623" xr:uid="{80ED4A03-FBA6-4F97-B253-C344733EFA08}"/>
    <cellStyle name="Normal 2 8 2 2 2 31" xfId="11624" xr:uid="{F8F0DD4C-E482-40B1-B1AF-9187B85F6817}"/>
    <cellStyle name="Normal 2 8 2 2 2 32" xfId="11625" xr:uid="{3D81665B-2BD7-451C-AE86-266EC6217C66}"/>
    <cellStyle name="Normal 2 8 2 2 2 33" xfId="11626" xr:uid="{5EEEEE78-1C58-4080-8703-EB13A4077E7B}"/>
    <cellStyle name="Normal 2 8 2 2 2 34" xfId="11627" xr:uid="{EB39C01C-A4DF-4EB5-9543-941959E56393}"/>
    <cellStyle name="Normal 2 8 2 2 2 35" xfId="11628" xr:uid="{99261790-6B0E-4D1E-B194-A33D5F5F308E}"/>
    <cellStyle name="Normal 2 8 2 2 2 36" xfId="11629" xr:uid="{684DBDD8-E631-4B67-9AD5-481F16968138}"/>
    <cellStyle name="Normal 2 8 2 2 2 37" xfId="11630" xr:uid="{C1E09155-F0D7-4D12-AB3E-309006E305CF}"/>
    <cellStyle name="Normal 2 8 2 2 2 38" xfId="11631" xr:uid="{D837A0AF-4A0E-41E6-A117-589AAEAB3F91}"/>
    <cellStyle name="Normal 2 8 2 2 2 4" xfId="11632" xr:uid="{AC44018E-BBEC-42D2-942A-D0BC0DFCBA1D}"/>
    <cellStyle name="Normal 2 8 2 2 2 5" xfId="11633" xr:uid="{131D09FE-9798-474A-9052-EEF22B41EDAF}"/>
    <cellStyle name="Normal 2 8 2 2 2 6" xfId="11634" xr:uid="{7C809291-1FAA-4F1B-8D80-F4D2FB1AADC2}"/>
    <cellStyle name="Normal 2 8 2 2 2 7" xfId="11635" xr:uid="{A793D3B4-DF9E-4E96-8C33-B6BA1293C1C3}"/>
    <cellStyle name="Normal 2 8 2 2 2 8" xfId="11636" xr:uid="{1537C122-904F-4097-A9BD-D77478675D34}"/>
    <cellStyle name="Normal 2 8 2 2 2 9" xfId="11637" xr:uid="{35B70B9F-5923-40B3-900B-838B1C92B641}"/>
    <cellStyle name="Normal 2 8 2 2 20" xfId="11638" xr:uid="{9E428D08-2776-4C49-9E6B-DD1A4A50FA73}"/>
    <cellStyle name="Normal 2 8 2 2 21" xfId="11639" xr:uid="{01E0A076-E303-44DE-89AC-CF4551E0CAD8}"/>
    <cellStyle name="Normal 2 8 2 2 22" xfId="11640" xr:uid="{59ADA2AC-7C48-4054-BFC7-9CB63A036E35}"/>
    <cellStyle name="Normal 2 8 2 2 23" xfId="11641" xr:uid="{0A33CA70-F5B4-4F8D-8ED6-847C4B042F27}"/>
    <cellStyle name="Normal 2 8 2 2 24" xfId="11642" xr:uid="{14CA1ABE-8D99-40BC-B5CB-2060A9B8153F}"/>
    <cellStyle name="Normal 2 8 2 2 25" xfId="11643" xr:uid="{30DDC1C5-FA37-4C34-9651-9735A11DC44C}"/>
    <cellStyle name="Normal 2 8 2 2 26" xfId="11644" xr:uid="{532AE1FB-BC3E-4DBF-9C0E-484E1528E812}"/>
    <cellStyle name="Normal 2 8 2 2 27" xfId="11645" xr:uid="{6D15A4C6-3A38-41BC-9394-F50CB4BA695E}"/>
    <cellStyle name="Normal 2 8 2 2 28" xfId="11646" xr:uid="{7ED398BE-59E0-4082-A2A9-F66FBCEFBB0D}"/>
    <cellStyle name="Normal 2 8 2 2 29" xfId="11647" xr:uid="{DE14652D-96DA-4ECD-BD90-40FF9EF495CA}"/>
    <cellStyle name="Normal 2 8 2 2 3" xfId="11648" xr:uid="{F4B17ECF-327C-491D-916E-C31CFDE48BE0}"/>
    <cellStyle name="Normal 2 8 2 2 30" xfId="11649" xr:uid="{A6A48CD0-6DC1-4AA8-B872-41CEFE8E2572}"/>
    <cellStyle name="Normal 2 8 2 2 31" xfId="11650" xr:uid="{F77F779E-DFA0-4F25-9CD8-73E9E354454D}"/>
    <cellStyle name="Normal 2 8 2 2 32" xfId="11651" xr:uid="{8C1AA5F3-BF0A-4B72-82B8-BE14C640F698}"/>
    <cellStyle name="Normal 2 8 2 2 33" xfId="11652" xr:uid="{F8322C36-94EF-4E46-8372-00E526314679}"/>
    <cellStyle name="Normal 2 8 2 2 34" xfId="11653" xr:uid="{7F869AB6-5501-41A1-8252-E881A64F50B3}"/>
    <cellStyle name="Normal 2 8 2 2 35" xfId="11654" xr:uid="{DF15B5BD-7356-4671-8087-91F8A6A11E0F}"/>
    <cellStyle name="Normal 2 8 2 2 36" xfId="11655" xr:uid="{C4F705AF-3C3F-42C1-9F32-DB5C29179815}"/>
    <cellStyle name="Normal 2 8 2 2 37" xfId="11656" xr:uid="{C176265B-9876-4BAD-A920-98347087A83C}"/>
    <cellStyle name="Normal 2 8 2 2 38" xfId="11657" xr:uid="{B64290EF-9A57-4B80-9CE8-ABBA07411570}"/>
    <cellStyle name="Normal 2 8 2 2 4" xfId="11658" xr:uid="{6B68221B-5A6A-40C6-BE41-7F6C00C723E9}"/>
    <cellStyle name="Normal 2 8 2 2 5" xfId="11659" xr:uid="{3152576C-4414-4027-AA0C-8451722A9735}"/>
    <cellStyle name="Normal 2 8 2 2 6" xfId="11660" xr:uid="{E9A7BAB0-F7FA-4D06-BF96-50616CF4E323}"/>
    <cellStyle name="Normal 2 8 2 2 7" xfId="11661" xr:uid="{75180F9C-7C7D-42F3-8A53-9C32C6A96458}"/>
    <cellStyle name="Normal 2 8 2 2 8" xfId="11662" xr:uid="{6B6591BE-3DF0-4E62-8DFA-2F39B428095D}"/>
    <cellStyle name="Normal 2 8 2 2 9" xfId="11663" xr:uid="{09A5261E-1427-4A17-9747-A2FC28B1CFD0}"/>
    <cellStyle name="Normal 2 8 2 20" xfId="11664" xr:uid="{4F130D23-9926-418A-8B32-44316EA81E63}"/>
    <cellStyle name="Normal 2 8 2 21" xfId="11665" xr:uid="{2BE379E8-784E-4AA1-8B36-1D78CD105C5A}"/>
    <cellStyle name="Normal 2 8 2 22" xfId="11666" xr:uid="{E3D2AEBC-4035-4EAD-BF82-6D75FDBF1C50}"/>
    <cellStyle name="Normal 2 8 2 23" xfId="11667" xr:uid="{255DC325-E352-4242-8FAA-0FDC0BC3386F}"/>
    <cellStyle name="Normal 2 8 2 24" xfId="11668" xr:uid="{E1F97F75-5939-4AA5-94FF-ADB28BB9F165}"/>
    <cellStyle name="Normal 2 8 2 25" xfId="11669" xr:uid="{FF630440-AAE6-4E8B-892B-D8200B203DD8}"/>
    <cellStyle name="Normal 2 8 2 26" xfId="11670" xr:uid="{59055619-4533-498C-BEF4-56961FAFAE74}"/>
    <cellStyle name="Normal 2 8 2 27" xfId="11671" xr:uid="{F046DBCF-4A4B-46C9-B14B-69B71F54FB96}"/>
    <cellStyle name="Normal 2 8 2 28" xfId="11672" xr:uid="{FF13B9FD-DFFD-4DF9-AE7D-F67E70603F06}"/>
    <cellStyle name="Normal 2 8 2 29" xfId="11673" xr:uid="{9F9C2448-2D45-4FD8-9535-3C4DB231372F}"/>
    <cellStyle name="Normal 2 8 2 3" xfId="11674" xr:uid="{F6892BFF-7425-4B16-9D9C-46A02B81EF35}"/>
    <cellStyle name="Normal 2 8 2 30" xfId="11675" xr:uid="{C7877564-7C0C-4D43-9297-F50C9A180916}"/>
    <cellStyle name="Normal 2 8 2 31" xfId="11676" xr:uid="{F9BB830C-1753-40AB-ABDD-8CEE103B8C73}"/>
    <cellStyle name="Normal 2 8 2 32" xfId="11677" xr:uid="{81092327-98DE-427A-BA6E-1CB2137EC025}"/>
    <cellStyle name="Normal 2 8 2 33" xfId="11678" xr:uid="{1F639BCF-3113-4D4E-A394-9D44E7792394}"/>
    <cellStyle name="Normal 2 8 2 34" xfId="11679" xr:uid="{06D909E0-E051-4B36-A07E-522035244B24}"/>
    <cellStyle name="Normal 2 8 2 35" xfId="11680" xr:uid="{4FD8C8B5-E4AF-48D4-B6FC-C7D248DEACB0}"/>
    <cellStyle name="Normal 2 8 2 36" xfId="11681" xr:uid="{6CF0274C-035E-4EE5-89C6-385DA72CDBE5}"/>
    <cellStyle name="Normal 2 8 2 37" xfId="11682" xr:uid="{0A11BD2F-9D3C-4A7C-9B95-AED3BA8E4426}"/>
    <cellStyle name="Normal 2 8 2 38" xfId="11683" xr:uid="{AE66E590-8F69-4D46-BB6A-FED99B1B7361}"/>
    <cellStyle name="Normal 2 8 2 39" xfId="11684" xr:uid="{EB42DB6D-0428-4084-B01B-D9E16A7D284B}"/>
    <cellStyle name="Normal 2 8 2 4" xfId="11685" xr:uid="{0A9CE780-2384-4E9B-A43D-3FA2E61C649A}"/>
    <cellStyle name="Normal 2 8 2 40" xfId="11686" xr:uid="{3B994628-E295-41A1-BA18-53D97CEC9435}"/>
    <cellStyle name="Normal 2 8 2 5" xfId="11687" xr:uid="{0127863A-019A-46D0-BB5D-528492E9357B}"/>
    <cellStyle name="Normal 2 8 2 6" xfId="11688" xr:uid="{507C245F-652A-4FFB-AADB-81B8B3DCBFB6}"/>
    <cellStyle name="Normal 2 8 2 7" xfId="11689" xr:uid="{678C8605-0129-49D9-944B-51E93644F970}"/>
    <cellStyle name="Normal 2 8 2 8" xfId="11690" xr:uid="{9C0C7C12-481F-48CA-87EF-3875EDDF4B44}"/>
    <cellStyle name="Normal 2 8 2 9" xfId="11691" xr:uid="{701B7C52-7B97-4D50-A2A5-55869D5D397A}"/>
    <cellStyle name="Normal 2 8 20" xfId="11692" xr:uid="{D571C9D4-925E-4F3F-926E-0084DAC3F635}"/>
    <cellStyle name="Normal 2 8 21" xfId="11693" xr:uid="{82C1CECF-CA2F-46E0-AFF0-CFDB8AA956EF}"/>
    <cellStyle name="Normal 2 8 22" xfId="11694" xr:uid="{E13CC707-DC39-4E99-86CF-1EFD8DCDFB0E}"/>
    <cellStyle name="Normal 2 8 23" xfId="11695" xr:uid="{1DF8ECDD-19FA-4E35-A3FF-B36D3978E6D4}"/>
    <cellStyle name="Normal 2 8 24" xfId="11696" xr:uid="{B8034D97-C0FE-4E0A-B317-E1F4A7F07652}"/>
    <cellStyle name="Normal 2 8 25" xfId="11697" xr:uid="{FA1724B5-CE09-47C7-8A4E-2F2070B7D844}"/>
    <cellStyle name="Normal 2 8 26" xfId="11698" xr:uid="{80782D05-5012-4FB8-A613-CC3EAC1425A3}"/>
    <cellStyle name="Normal 2 8 27" xfId="11699" xr:uid="{33B78E95-EDE0-4325-8106-B3101E9A6454}"/>
    <cellStyle name="Normal 2 8 28" xfId="11700" xr:uid="{490AE03C-4AC7-478F-8A34-1023064371D9}"/>
    <cellStyle name="Normal 2 8 29" xfId="11701" xr:uid="{25058453-0998-4DF7-88C9-A95BB8EC8EA0}"/>
    <cellStyle name="Normal 2 8 3" xfId="11702" xr:uid="{CA288CD3-794B-44EC-A7FD-65283937843C}"/>
    <cellStyle name="Normal 2 8 3 10" xfId="11703" xr:uid="{61204CD3-3937-4A7C-9FA4-84412FDB2A76}"/>
    <cellStyle name="Normal 2 8 3 11" xfId="11704" xr:uid="{893833BE-7C98-4550-AACC-51A4465E0B7B}"/>
    <cellStyle name="Normal 2 8 3 12" xfId="11705" xr:uid="{87611BC3-D38B-4061-848D-48A7EE34B9BB}"/>
    <cellStyle name="Normal 2 8 3 13" xfId="11706" xr:uid="{9FA7C6B9-FAFC-4CDE-B85B-E12995E66A15}"/>
    <cellStyle name="Normal 2 8 3 14" xfId="11707" xr:uid="{61DC439D-9992-4D44-A1B3-16051550CF23}"/>
    <cellStyle name="Normal 2 8 3 15" xfId="11708" xr:uid="{1B8AF29B-1DFC-430F-BDF9-EE6BE4EB2518}"/>
    <cellStyle name="Normal 2 8 3 16" xfId="11709" xr:uid="{83FAD823-EBF2-4B9E-B52E-AA6172E65C49}"/>
    <cellStyle name="Normal 2 8 3 17" xfId="11710" xr:uid="{CFF1291B-64A7-4D73-9BB0-9E3047159A66}"/>
    <cellStyle name="Normal 2 8 3 18" xfId="11711" xr:uid="{C53C4879-351C-4616-A43A-E08D2C92DF86}"/>
    <cellStyle name="Normal 2 8 3 19" xfId="11712" xr:uid="{8F52B2D4-4CEB-4679-AB70-F9A25F5E5B43}"/>
    <cellStyle name="Normal 2 8 3 2" xfId="11713" xr:uid="{71282845-C163-4DF8-9305-FF22C9AE4286}"/>
    <cellStyle name="Normal 2 8 3 2 10" xfId="11714" xr:uid="{3A88F1E8-2B42-4E96-8D31-ACD8B833DD30}"/>
    <cellStyle name="Normal 2 8 3 2 11" xfId="11715" xr:uid="{CC83F405-52F5-40F9-B905-1FC4EC4E9AF0}"/>
    <cellStyle name="Normal 2 8 3 2 12" xfId="11716" xr:uid="{6A726743-35E1-4490-AA14-236A92235053}"/>
    <cellStyle name="Normal 2 8 3 2 13" xfId="11717" xr:uid="{BC6A48E8-31FA-47B5-9059-D0D4EF24F1A4}"/>
    <cellStyle name="Normal 2 8 3 2 14" xfId="11718" xr:uid="{2A330B47-E11D-4BA4-9821-A86BEB12D189}"/>
    <cellStyle name="Normal 2 8 3 2 15" xfId="11719" xr:uid="{86F135EF-0B97-4E02-AB61-7F7ED1003D64}"/>
    <cellStyle name="Normal 2 8 3 2 16" xfId="11720" xr:uid="{EF2B604E-9C90-4AED-9DA4-C8ADE4BC8D1C}"/>
    <cellStyle name="Normal 2 8 3 2 17" xfId="11721" xr:uid="{D5773055-06A8-4E73-86D9-115AC783939A}"/>
    <cellStyle name="Normal 2 8 3 2 18" xfId="11722" xr:uid="{02C0A6E3-D72E-4795-8AF8-DAD4217F4A8C}"/>
    <cellStyle name="Normal 2 8 3 2 19" xfId="11723" xr:uid="{9F7D7DB7-E402-464C-ACEB-CAEBB69B9AF3}"/>
    <cellStyle name="Normal 2 8 3 2 2" xfId="11724" xr:uid="{84475117-071B-45A3-ACAF-46A315E371C8}"/>
    <cellStyle name="Normal 2 8 3 2 20" xfId="11725" xr:uid="{ECFC77F7-71FA-4A0E-842A-7588F9E96B79}"/>
    <cellStyle name="Normal 2 8 3 2 21" xfId="11726" xr:uid="{F3BEFC8A-D6A8-418E-8735-67B5736C4058}"/>
    <cellStyle name="Normal 2 8 3 2 22" xfId="11727" xr:uid="{5D724E99-9591-4CCE-B07E-A74CAFAE6E0D}"/>
    <cellStyle name="Normal 2 8 3 2 23" xfId="11728" xr:uid="{32928551-DEC2-4B32-9DCC-20E728F13F9C}"/>
    <cellStyle name="Normal 2 8 3 2 24" xfId="11729" xr:uid="{50D82989-C9A3-4B37-89E0-75037CD7299D}"/>
    <cellStyle name="Normal 2 8 3 2 25" xfId="11730" xr:uid="{9AAA363A-2B1C-4CF3-BF84-C7409455E17C}"/>
    <cellStyle name="Normal 2 8 3 2 26" xfId="11731" xr:uid="{55C437D5-44A9-46A1-96CD-E4DC4B2F68BE}"/>
    <cellStyle name="Normal 2 8 3 2 27" xfId="11732" xr:uid="{A986C185-D27A-4D7B-9B49-22A1F8935621}"/>
    <cellStyle name="Normal 2 8 3 2 28" xfId="11733" xr:uid="{1E59D203-4483-483E-AAB0-6D5219D95EB3}"/>
    <cellStyle name="Normal 2 8 3 2 29" xfId="11734" xr:uid="{BD2DC580-19B8-4F3D-A7C4-D1210253FE41}"/>
    <cellStyle name="Normal 2 8 3 2 3" xfId="11735" xr:uid="{44AE53ED-95B6-4713-A78C-48D6CB7E367F}"/>
    <cellStyle name="Normal 2 8 3 2 30" xfId="11736" xr:uid="{3A44E9C9-DFE8-41F9-9B91-F8BC30D7C312}"/>
    <cellStyle name="Normal 2 8 3 2 31" xfId="11737" xr:uid="{F2F945C0-AD81-4E35-B9DE-F416E5B89989}"/>
    <cellStyle name="Normal 2 8 3 2 32" xfId="11738" xr:uid="{458AE3F8-C80E-41E0-BEDE-8B10D1F00677}"/>
    <cellStyle name="Normal 2 8 3 2 33" xfId="11739" xr:uid="{D2B14ADD-E033-4F09-8D4A-23412A8DC57C}"/>
    <cellStyle name="Normal 2 8 3 2 34" xfId="11740" xr:uid="{29C6CC58-C684-4418-8ED2-ED6FA4FA60B1}"/>
    <cellStyle name="Normal 2 8 3 2 35" xfId="11741" xr:uid="{2589B8DB-972F-448E-84E4-C11305DD476B}"/>
    <cellStyle name="Normal 2 8 3 2 36" xfId="11742" xr:uid="{A9D7E2D3-1086-4FB6-A01A-0F8643AD8584}"/>
    <cellStyle name="Normal 2 8 3 2 37" xfId="11743" xr:uid="{CA68ECC2-12F5-4667-9361-D07020536079}"/>
    <cellStyle name="Normal 2 8 3 2 38" xfId="11744" xr:uid="{7F44A488-DE06-4143-BEC5-F4D8B8F929E9}"/>
    <cellStyle name="Normal 2 8 3 2 4" xfId="11745" xr:uid="{8814A44A-1545-47A1-BF47-A0A3EF0E35F3}"/>
    <cellStyle name="Normal 2 8 3 2 5" xfId="11746" xr:uid="{8FDA7875-B4D2-49BA-8448-7FE15FDADCDB}"/>
    <cellStyle name="Normal 2 8 3 2 6" xfId="11747" xr:uid="{928FF2E8-59F5-47EA-89FA-5A9FB88086A4}"/>
    <cellStyle name="Normal 2 8 3 2 7" xfId="11748" xr:uid="{969CEBE8-6061-44D6-BB45-B3C76710BB08}"/>
    <cellStyle name="Normal 2 8 3 2 8" xfId="11749" xr:uid="{2790F076-5DB5-4D71-BE45-101D15381BE9}"/>
    <cellStyle name="Normal 2 8 3 2 9" xfId="11750" xr:uid="{301399B0-329C-430F-AF6E-550591846C31}"/>
    <cellStyle name="Normal 2 8 3 20" xfId="11751" xr:uid="{361AE729-AA9B-4245-83D2-73DBCFBEC482}"/>
    <cellStyle name="Normal 2 8 3 21" xfId="11752" xr:uid="{FFBFD33F-6789-40A3-82F1-358AB8C0EAF0}"/>
    <cellStyle name="Normal 2 8 3 22" xfId="11753" xr:uid="{E9DBD22B-6299-44C5-B810-4A8C5973DF98}"/>
    <cellStyle name="Normal 2 8 3 23" xfId="11754" xr:uid="{47BE88B6-EAAA-4794-B9CE-6CC943E14C8E}"/>
    <cellStyle name="Normal 2 8 3 24" xfId="11755" xr:uid="{CBC5EE97-9BF9-4A05-AF1C-E746228ED79D}"/>
    <cellStyle name="Normal 2 8 3 25" xfId="11756" xr:uid="{405FF5A2-0515-4753-9935-B5CFDA0B1998}"/>
    <cellStyle name="Normal 2 8 3 26" xfId="11757" xr:uid="{A8BB1F3E-4C68-4122-8E8D-816559FD72B3}"/>
    <cellStyle name="Normal 2 8 3 27" xfId="11758" xr:uid="{9789ECDE-2A6F-487B-AFD9-5F78B8CDB76D}"/>
    <cellStyle name="Normal 2 8 3 28" xfId="11759" xr:uid="{D4216571-A638-406A-9167-D878CEA1965B}"/>
    <cellStyle name="Normal 2 8 3 29" xfId="11760" xr:uid="{914FA364-1EBB-432A-B643-4C7EA5060AB7}"/>
    <cellStyle name="Normal 2 8 3 3" xfId="11761" xr:uid="{08104131-56C4-43FF-91DA-E8B06D2431A6}"/>
    <cellStyle name="Normal 2 8 3 30" xfId="11762" xr:uid="{A7122A3B-1300-463E-BA88-DC0E46AF71C3}"/>
    <cellStyle name="Normal 2 8 3 31" xfId="11763" xr:uid="{7890B55B-9677-4580-9D87-54A3D71AA79A}"/>
    <cellStyle name="Normal 2 8 3 32" xfId="11764" xr:uid="{1CED3332-9DB1-4897-AD46-36769A048527}"/>
    <cellStyle name="Normal 2 8 3 33" xfId="11765" xr:uid="{AFCAB31C-4304-446E-B0F2-DF39AF80CDDE}"/>
    <cellStyle name="Normal 2 8 3 34" xfId="11766" xr:uid="{0F11EE95-FFD1-4DE6-AC08-A7A3FCE65E15}"/>
    <cellStyle name="Normal 2 8 3 35" xfId="11767" xr:uid="{36E2229B-A7FE-4B3F-94DE-AFF8D1B844E9}"/>
    <cellStyle name="Normal 2 8 3 36" xfId="11768" xr:uid="{296CBC9E-7E1F-4CDD-B675-0B00E6BA4C70}"/>
    <cellStyle name="Normal 2 8 3 37" xfId="11769" xr:uid="{1E561A3C-5E17-44EB-BDC8-2BE5DB2EA10B}"/>
    <cellStyle name="Normal 2 8 3 38" xfId="11770" xr:uid="{4A171D18-2FDE-4A51-9D5A-1968FAA585C7}"/>
    <cellStyle name="Normal 2 8 3 4" xfId="11771" xr:uid="{1D9A9EBE-AC19-4C08-AB7E-266DA259AF21}"/>
    <cellStyle name="Normal 2 8 3 5" xfId="11772" xr:uid="{1CD6698B-D786-4DE4-BA74-ADD9ACBA335B}"/>
    <cellStyle name="Normal 2 8 3 6" xfId="11773" xr:uid="{405E596E-CE97-4FE6-BBAB-6C2B321C7333}"/>
    <cellStyle name="Normal 2 8 3 7" xfId="11774" xr:uid="{C829A9E6-7AC9-4BAB-8E69-BB8C5EFB8316}"/>
    <cellStyle name="Normal 2 8 3 8" xfId="11775" xr:uid="{6EE04E2C-9562-4966-A572-F76B3852804C}"/>
    <cellStyle name="Normal 2 8 3 9" xfId="11776" xr:uid="{EF3E1511-10E7-445E-89DD-A5A4A729C72E}"/>
    <cellStyle name="Normal 2 8 30" xfId="11777" xr:uid="{18E312CA-C6E2-411E-9B7A-F2A847E2D093}"/>
    <cellStyle name="Normal 2 8 31" xfId="11778" xr:uid="{17FC14AE-6C3D-485E-916B-2483E485B127}"/>
    <cellStyle name="Normal 2 8 32" xfId="11779" xr:uid="{E51FBB4C-56A6-4E6F-AEC4-10D4383413C7}"/>
    <cellStyle name="Normal 2 8 33" xfId="11780" xr:uid="{E58E3B17-1BA6-43CD-B7A7-6595FB1E94FB}"/>
    <cellStyle name="Normal 2 8 34" xfId="11781" xr:uid="{92C07510-1AF0-4414-979C-74822D0314D7}"/>
    <cellStyle name="Normal 2 8 35" xfId="11782" xr:uid="{AF34A860-C60E-47BF-96A3-942AD241E85A}"/>
    <cellStyle name="Normal 2 8 36" xfId="11783" xr:uid="{B8DD9B45-BEE1-4B75-9675-20AFF71B10AD}"/>
    <cellStyle name="Normal 2 8 37" xfId="11784" xr:uid="{26E70C95-1C3D-48DA-98DD-D76D1A1DF3B5}"/>
    <cellStyle name="Normal 2 8 38" xfId="11785" xr:uid="{13FE3B25-01AD-4495-9518-26920E18CE96}"/>
    <cellStyle name="Normal 2 8 39" xfId="11786" xr:uid="{9AE9DE45-7E01-405E-A732-0034374BCDF6}"/>
    <cellStyle name="Normal 2 8 4" xfId="11787" xr:uid="{17AF7C0C-319A-4165-A98A-123A3CEA6B00}"/>
    <cellStyle name="Normal 2 8 40" xfId="11788" xr:uid="{C9F1E162-F8E4-4764-966B-46C0C4F1A995}"/>
    <cellStyle name="Normal 2 8 5" xfId="11789" xr:uid="{BB99072B-B3A0-40DE-BD84-A5536130EBB8}"/>
    <cellStyle name="Normal 2 8 6" xfId="11790" xr:uid="{7438718B-8899-4392-A4EB-0CBE23CEBE64}"/>
    <cellStyle name="Normal 2 8 7" xfId="11791" xr:uid="{3683A838-CACF-452F-A3E4-DCEEBF13A516}"/>
    <cellStyle name="Normal 2 8 8" xfId="11792" xr:uid="{DC792C47-709C-4B82-B41F-E51F34A832C4}"/>
    <cellStyle name="Normal 2 8 9" xfId="11793" xr:uid="{DCE2EF52-B3AC-42FE-BAB5-68B4772D9231}"/>
    <cellStyle name="Normal 2 9" xfId="11794" xr:uid="{1094AB10-B493-4174-8BEA-8BC38EFCE72D}"/>
    <cellStyle name="Normal 2 9 10" xfId="11795" xr:uid="{29F97037-1299-438B-A461-7B731098A254}"/>
    <cellStyle name="Normal 2 9 11" xfId="11796" xr:uid="{1E37D0DB-F0B6-4FDA-98EF-EBB177DC4424}"/>
    <cellStyle name="Normal 2 9 12" xfId="11797" xr:uid="{3226D32B-44C6-4C71-BBD5-5C5DEADED693}"/>
    <cellStyle name="Normal 2 9 13" xfId="11798" xr:uid="{F1CFF089-BF38-43BB-9A61-CA1FE92F8FE4}"/>
    <cellStyle name="Normal 2 9 14" xfId="11799" xr:uid="{D3635DFB-1183-41A8-B47E-84B40183F725}"/>
    <cellStyle name="Normal 2 9 15" xfId="11800" xr:uid="{E2E928E1-85AB-461C-A617-7A2C1135FAF9}"/>
    <cellStyle name="Normal 2 9 16" xfId="11801" xr:uid="{16325A44-C5AA-42C2-A27A-C303AA173C78}"/>
    <cellStyle name="Normal 2 9 17" xfId="11802" xr:uid="{983C5124-718E-4847-9B1D-F29168F1DD96}"/>
    <cellStyle name="Normal 2 9 18" xfId="11803" xr:uid="{F612B627-DC53-405B-A687-B23B5C35A30A}"/>
    <cellStyle name="Normal 2 9 19" xfId="11804" xr:uid="{41AB0D87-173E-454B-8C48-A82A839C7F06}"/>
    <cellStyle name="Normal 2 9 2" xfId="11805" xr:uid="{E28922B4-E576-48BC-93A6-33F693CB3E03}"/>
    <cellStyle name="Normal 2 9 2 10" xfId="11806" xr:uid="{E8D13726-7B02-43E6-A968-FC29964BAB6F}"/>
    <cellStyle name="Normal 2 9 2 11" xfId="11807" xr:uid="{6FCA8D99-99B5-47C7-A3C5-BD9A8AADD839}"/>
    <cellStyle name="Normal 2 9 2 12" xfId="11808" xr:uid="{EE3515D1-AC2E-4E29-91A0-CE34C8DF36EB}"/>
    <cellStyle name="Normal 2 9 2 13" xfId="11809" xr:uid="{6D047575-FBBC-468C-BAC0-7B8BBA369531}"/>
    <cellStyle name="Normal 2 9 2 14" xfId="11810" xr:uid="{CA2C4C57-26D2-44EC-BF98-C8FD27AE9BC7}"/>
    <cellStyle name="Normal 2 9 2 15" xfId="11811" xr:uid="{6E38437A-9DC0-4FA3-B5B2-0894E71686EB}"/>
    <cellStyle name="Normal 2 9 2 16" xfId="11812" xr:uid="{80DC083F-C107-47D9-9CAB-C651F48AA298}"/>
    <cellStyle name="Normal 2 9 2 17" xfId="11813" xr:uid="{16D751B7-F476-481A-86A9-F9D76E5A5D50}"/>
    <cellStyle name="Normal 2 9 2 18" xfId="11814" xr:uid="{27A94B80-63E2-4DC1-95A7-532D8DF29065}"/>
    <cellStyle name="Normal 2 9 2 19" xfId="11815" xr:uid="{0006D2B8-3FF4-46AD-97A4-4CB4D90A131C}"/>
    <cellStyle name="Normal 2 9 2 2" xfId="11816" xr:uid="{6EAC7EED-AD8A-40AD-963A-9D804A8569F5}"/>
    <cellStyle name="Normal 2 9 2 2 10" xfId="11817" xr:uid="{28C5C3CA-6C7F-4F10-AFEE-6CD3B6822300}"/>
    <cellStyle name="Normal 2 9 2 2 11" xfId="11818" xr:uid="{D672D1D7-502C-439D-951A-9D5D2B62FADD}"/>
    <cellStyle name="Normal 2 9 2 2 12" xfId="11819" xr:uid="{51E2CC11-2C98-4619-8987-6EF99677BE0F}"/>
    <cellStyle name="Normal 2 9 2 2 13" xfId="11820" xr:uid="{0C66E591-DB20-4E5D-84EA-61ADCEE57C62}"/>
    <cellStyle name="Normal 2 9 2 2 14" xfId="11821" xr:uid="{A6EE0798-F0FF-4905-BBDD-8B25D350838C}"/>
    <cellStyle name="Normal 2 9 2 2 15" xfId="11822" xr:uid="{E072A7DB-A0FE-403A-AACF-EF57831BD2AA}"/>
    <cellStyle name="Normal 2 9 2 2 16" xfId="11823" xr:uid="{1A9A7A37-92B9-4D5A-9ACB-0C5FCB0B6B26}"/>
    <cellStyle name="Normal 2 9 2 2 17" xfId="11824" xr:uid="{39C0ECFE-D2D9-4B05-A159-F0BA4D44A905}"/>
    <cellStyle name="Normal 2 9 2 2 18" xfId="11825" xr:uid="{00A3D06A-975B-40BB-95DC-35A7D0F0B6DF}"/>
    <cellStyle name="Normal 2 9 2 2 19" xfId="11826" xr:uid="{761356FD-27B7-4162-BF12-B9328E00D87A}"/>
    <cellStyle name="Normal 2 9 2 2 2" xfId="11827" xr:uid="{28EF3210-AD01-49D1-83DF-BDDB191848A4}"/>
    <cellStyle name="Normal 2 9 2 2 2 10" xfId="11828" xr:uid="{BFE93A7D-7C2D-4F53-8376-6E4B6920FD20}"/>
    <cellStyle name="Normal 2 9 2 2 2 11" xfId="11829" xr:uid="{A7B49BCA-9E0C-466A-A67D-5A3B58353BF0}"/>
    <cellStyle name="Normal 2 9 2 2 2 12" xfId="11830" xr:uid="{580E1A04-EA70-48C1-9119-D80BE30B3FEE}"/>
    <cellStyle name="Normal 2 9 2 2 2 13" xfId="11831" xr:uid="{9F4A03E5-2D8B-42EC-9D3B-6E936BA698FD}"/>
    <cellStyle name="Normal 2 9 2 2 2 14" xfId="11832" xr:uid="{C42C341D-C59E-46BF-9D8B-DD0D92ABC1B0}"/>
    <cellStyle name="Normal 2 9 2 2 2 15" xfId="11833" xr:uid="{54F0C539-7B68-4CCA-B5CF-8D85D37A4504}"/>
    <cellStyle name="Normal 2 9 2 2 2 16" xfId="11834" xr:uid="{D47331D7-7F23-47F3-9A47-10328005406C}"/>
    <cellStyle name="Normal 2 9 2 2 2 17" xfId="11835" xr:uid="{E48C81B7-F5A2-4FBE-9204-BFD4F23C6D1B}"/>
    <cellStyle name="Normal 2 9 2 2 2 18" xfId="11836" xr:uid="{AD0B98C4-1383-487E-8344-93423D395257}"/>
    <cellStyle name="Normal 2 9 2 2 2 19" xfId="11837" xr:uid="{82D7CD2E-1365-4462-9CDB-F835F4ED14D2}"/>
    <cellStyle name="Normal 2 9 2 2 2 2" xfId="11838" xr:uid="{A5FBD1C9-7CE2-45E8-B577-4684740835CB}"/>
    <cellStyle name="Normal 2 9 2 2 2 20" xfId="11839" xr:uid="{CF5A326A-35B0-4870-B9E9-9141074704F6}"/>
    <cellStyle name="Normal 2 9 2 2 2 21" xfId="11840" xr:uid="{7B98969C-E014-481D-A409-BA4B0FF83A21}"/>
    <cellStyle name="Normal 2 9 2 2 2 22" xfId="11841" xr:uid="{A98EC1BE-A788-4BBE-960E-F1856BF6D555}"/>
    <cellStyle name="Normal 2 9 2 2 2 23" xfId="11842" xr:uid="{8696340E-DC33-44C0-9719-2DEE9ADDA116}"/>
    <cellStyle name="Normal 2 9 2 2 2 24" xfId="11843" xr:uid="{E7CA0DAA-A580-42C1-90E6-71B50C793FFB}"/>
    <cellStyle name="Normal 2 9 2 2 2 25" xfId="11844" xr:uid="{FFCEEDFB-0AC9-4E6E-9D8A-0B66FA89A9E0}"/>
    <cellStyle name="Normal 2 9 2 2 2 26" xfId="11845" xr:uid="{D05C4CEC-8E21-4F7A-A03A-7ED1C4A50802}"/>
    <cellStyle name="Normal 2 9 2 2 2 27" xfId="11846" xr:uid="{6A1C4910-0A9D-4D0D-9E6E-96F8BEB7BA50}"/>
    <cellStyle name="Normal 2 9 2 2 2 28" xfId="11847" xr:uid="{A59C4861-0FFD-468D-B457-6714FAF54846}"/>
    <cellStyle name="Normal 2 9 2 2 2 29" xfId="11848" xr:uid="{1C3D3746-27A5-4559-99F5-757B0E779577}"/>
    <cellStyle name="Normal 2 9 2 2 2 3" xfId="11849" xr:uid="{8B68D3DC-DA78-4996-B196-48A1E93649EF}"/>
    <cellStyle name="Normal 2 9 2 2 2 30" xfId="11850" xr:uid="{B2BEF89B-DD38-4F04-A7F1-75FBD4C09ED0}"/>
    <cellStyle name="Normal 2 9 2 2 2 31" xfId="11851" xr:uid="{C71A22D4-C21F-44FC-8B54-1197450364E9}"/>
    <cellStyle name="Normal 2 9 2 2 2 32" xfId="11852" xr:uid="{21ED1D04-764B-49CB-812E-1B59FA23AA4D}"/>
    <cellStyle name="Normal 2 9 2 2 2 33" xfId="11853" xr:uid="{DBE7223F-5F0C-40FD-87A8-643357E8F11B}"/>
    <cellStyle name="Normal 2 9 2 2 2 34" xfId="11854" xr:uid="{BEA331A3-A74B-4E24-804C-86417C748306}"/>
    <cellStyle name="Normal 2 9 2 2 2 35" xfId="11855" xr:uid="{3B3E2004-2012-49AC-86FB-6ED2915F8F04}"/>
    <cellStyle name="Normal 2 9 2 2 2 36" xfId="11856" xr:uid="{D60702F7-3097-42D9-AE95-A8D623491E5B}"/>
    <cellStyle name="Normal 2 9 2 2 2 37" xfId="11857" xr:uid="{9AE1602C-2986-4C24-BE99-4F639B4EF74A}"/>
    <cellStyle name="Normal 2 9 2 2 2 38" xfId="11858" xr:uid="{88882708-52F8-4B1A-B696-4BCA92DF4235}"/>
    <cellStyle name="Normal 2 9 2 2 2 4" xfId="11859" xr:uid="{B76627A6-B658-45B0-AD25-C4CC11EC47F5}"/>
    <cellStyle name="Normal 2 9 2 2 2 5" xfId="11860" xr:uid="{54EBB4E1-CF89-483F-84C7-6CD0E116EAD2}"/>
    <cellStyle name="Normal 2 9 2 2 2 6" xfId="11861" xr:uid="{F581C290-37D6-4902-90CF-360859E23C3E}"/>
    <cellStyle name="Normal 2 9 2 2 2 7" xfId="11862" xr:uid="{3C2D7CBA-E38F-457D-8E67-D79AEDCAF209}"/>
    <cellStyle name="Normal 2 9 2 2 2 8" xfId="11863" xr:uid="{2117ABFE-3ED7-48AC-BEF5-72B994AAD348}"/>
    <cellStyle name="Normal 2 9 2 2 2 9" xfId="11864" xr:uid="{E979B027-A949-478D-95F3-2DDCD3E45703}"/>
    <cellStyle name="Normal 2 9 2 2 20" xfId="11865" xr:uid="{710E9DAF-1612-4572-9C7C-E08F56BD4F67}"/>
    <cellStyle name="Normal 2 9 2 2 21" xfId="11866" xr:uid="{0C83F7C3-EA68-47EE-B7BD-51F6D8B1F8B8}"/>
    <cellStyle name="Normal 2 9 2 2 22" xfId="11867" xr:uid="{626AC794-3686-4066-B650-5FA46D782592}"/>
    <cellStyle name="Normal 2 9 2 2 23" xfId="11868" xr:uid="{4BCFCD10-72B2-4E60-BC62-AE1849742540}"/>
    <cellStyle name="Normal 2 9 2 2 24" xfId="11869" xr:uid="{BC252A48-081B-4321-9FD5-713EDB80A8A5}"/>
    <cellStyle name="Normal 2 9 2 2 25" xfId="11870" xr:uid="{912CFBED-D7DD-454E-A072-8F99C2256F0C}"/>
    <cellStyle name="Normal 2 9 2 2 26" xfId="11871" xr:uid="{C051ED35-88EB-47D5-BC4B-77433C620FCF}"/>
    <cellStyle name="Normal 2 9 2 2 27" xfId="11872" xr:uid="{7FC81318-467A-4827-A131-E575D627712C}"/>
    <cellStyle name="Normal 2 9 2 2 28" xfId="11873" xr:uid="{988AD847-148F-47E4-95A4-F37FA707989A}"/>
    <cellStyle name="Normal 2 9 2 2 29" xfId="11874" xr:uid="{15D3F387-B0D7-40F5-9591-8EEDCD53DD39}"/>
    <cellStyle name="Normal 2 9 2 2 3" xfId="11875" xr:uid="{BD83782B-A073-4F57-AEAA-CDE77A20141A}"/>
    <cellStyle name="Normal 2 9 2 2 30" xfId="11876" xr:uid="{0EA59822-FF99-491B-A106-7130538D6088}"/>
    <cellStyle name="Normal 2 9 2 2 31" xfId="11877" xr:uid="{3A228DAD-D64A-466F-8337-BF9B1F5919A1}"/>
    <cellStyle name="Normal 2 9 2 2 32" xfId="11878" xr:uid="{1975F19A-8C62-4C4C-B9EF-0752E22FEF08}"/>
    <cellStyle name="Normal 2 9 2 2 33" xfId="11879" xr:uid="{DDCB4D5C-2056-4873-A7CD-98FAD6A32CCE}"/>
    <cellStyle name="Normal 2 9 2 2 34" xfId="11880" xr:uid="{D804EA74-2BEF-4A4E-B343-B935BF0B97C4}"/>
    <cellStyle name="Normal 2 9 2 2 35" xfId="11881" xr:uid="{2E5C3A13-02F0-403E-8AD7-544547580EE9}"/>
    <cellStyle name="Normal 2 9 2 2 36" xfId="11882" xr:uid="{66824F39-894B-4BD5-A8CA-F8CBE72002B4}"/>
    <cellStyle name="Normal 2 9 2 2 37" xfId="11883" xr:uid="{C85CD7CB-71F0-4E96-814F-312AD816C64E}"/>
    <cellStyle name="Normal 2 9 2 2 38" xfId="11884" xr:uid="{883A10C5-7B0F-4A1F-8001-492FC0F5176D}"/>
    <cellStyle name="Normal 2 9 2 2 4" xfId="11885" xr:uid="{A4421F06-DB79-4C5E-8BE5-9B95D6309000}"/>
    <cellStyle name="Normal 2 9 2 2 5" xfId="11886" xr:uid="{AD7E4C36-AFA0-4120-9D8A-EE3BD31BE137}"/>
    <cellStyle name="Normal 2 9 2 2 6" xfId="11887" xr:uid="{CA277BDF-3460-45D4-8346-1FE215052198}"/>
    <cellStyle name="Normal 2 9 2 2 7" xfId="11888" xr:uid="{591A1773-1446-4B6A-88EB-90031A054127}"/>
    <cellStyle name="Normal 2 9 2 2 8" xfId="11889" xr:uid="{DC671813-9C91-4DC2-8576-C3EFB9DA453D}"/>
    <cellStyle name="Normal 2 9 2 2 9" xfId="11890" xr:uid="{A3E44386-11EB-4AA6-95D4-441BD3C34109}"/>
    <cellStyle name="Normal 2 9 2 20" xfId="11891" xr:uid="{19F0F032-9563-473B-8833-69F4E6B330C6}"/>
    <cellStyle name="Normal 2 9 2 21" xfId="11892" xr:uid="{ABC65C76-464D-45B6-804D-E0D4F3CE550C}"/>
    <cellStyle name="Normal 2 9 2 22" xfId="11893" xr:uid="{92AE39A9-EF35-444A-BFA7-55A5D8B9F99A}"/>
    <cellStyle name="Normal 2 9 2 23" xfId="11894" xr:uid="{395D95A1-E8F8-4029-BF2B-FB0815ACB767}"/>
    <cellStyle name="Normal 2 9 2 24" xfId="11895" xr:uid="{E9A822BE-7E3A-4F45-AAA7-EA0A803D0639}"/>
    <cellStyle name="Normal 2 9 2 25" xfId="11896" xr:uid="{79B1A3E0-41C9-4E4C-8A99-A0F4DFC98462}"/>
    <cellStyle name="Normal 2 9 2 26" xfId="11897" xr:uid="{A125F4A7-F7C0-4F44-A6B6-A7AB67EED9FA}"/>
    <cellStyle name="Normal 2 9 2 27" xfId="11898" xr:uid="{56CFE9B7-38C0-4CCE-83DF-AFE5CBF8C966}"/>
    <cellStyle name="Normal 2 9 2 28" xfId="11899" xr:uid="{360402D1-3A56-43B7-A4A3-D04AFFD18F16}"/>
    <cellStyle name="Normal 2 9 2 29" xfId="11900" xr:uid="{B9172C0A-26D4-4163-9ED0-45C16593C56F}"/>
    <cellStyle name="Normal 2 9 2 3" xfId="11901" xr:uid="{B8684683-C585-4E0F-BDBC-6A1D30A641DE}"/>
    <cellStyle name="Normal 2 9 2 30" xfId="11902" xr:uid="{A78AA2B6-7AD1-462A-BB17-170DC35BA102}"/>
    <cellStyle name="Normal 2 9 2 31" xfId="11903" xr:uid="{344FDA55-FE44-4EB0-B03A-BCD3222C0E09}"/>
    <cellStyle name="Normal 2 9 2 32" xfId="11904" xr:uid="{84BC781D-385F-41F7-9BE5-786BF4BF2CFD}"/>
    <cellStyle name="Normal 2 9 2 33" xfId="11905" xr:uid="{49942833-ABF3-4E9B-8BA1-575EB1BE97D9}"/>
    <cellStyle name="Normal 2 9 2 34" xfId="11906" xr:uid="{FFD61AEA-8BFB-457B-98FF-1D9A93CD9491}"/>
    <cellStyle name="Normal 2 9 2 35" xfId="11907" xr:uid="{A838BF0E-C501-49A9-876C-140A3C633E3F}"/>
    <cellStyle name="Normal 2 9 2 36" xfId="11908" xr:uid="{DA5A7FB9-595D-4787-8024-AC0C48E366EB}"/>
    <cellStyle name="Normal 2 9 2 37" xfId="11909" xr:uid="{F06D5F45-6681-4A9C-9DF2-888CD8522970}"/>
    <cellStyle name="Normal 2 9 2 38" xfId="11910" xr:uid="{1BCF7AEA-61B7-475A-9962-21141C37229D}"/>
    <cellStyle name="Normal 2 9 2 39" xfId="11911" xr:uid="{E1705081-26A1-4A86-82D6-CAC54932027E}"/>
    <cellStyle name="Normal 2 9 2 4" xfId="11912" xr:uid="{DF3F65FD-D1D7-4838-9DCC-6FDE3D96A9DC}"/>
    <cellStyle name="Normal 2 9 2 40" xfId="11913" xr:uid="{55A85692-4C2F-4E3C-B775-7661B94DC511}"/>
    <cellStyle name="Normal 2 9 2 5" xfId="11914" xr:uid="{A5C3E371-4BDF-4737-B460-BED5460A71C6}"/>
    <cellStyle name="Normal 2 9 2 6" xfId="11915" xr:uid="{DE28B32C-E7BF-4D6B-B969-2D5FF104D4B5}"/>
    <cellStyle name="Normal 2 9 2 7" xfId="11916" xr:uid="{A224B9D8-A2E7-40B4-AC05-3FDB34452346}"/>
    <cellStyle name="Normal 2 9 2 8" xfId="11917" xr:uid="{07A65866-004E-4102-A0E6-81361A77269D}"/>
    <cellStyle name="Normal 2 9 2 9" xfId="11918" xr:uid="{F49DE5D0-F118-4738-8A74-D2053230558E}"/>
    <cellStyle name="Normal 2 9 20" xfId="11919" xr:uid="{EFCF0E80-8844-4BA9-8FB6-597EA6C7ADE5}"/>
    <cellStyle name="Normal 2 9 21" xfId="11920" xr:uid="{9C7A2DB3-0071-45B7-8CD4-DAE714F5BBAF}"/>
    <cellStyle name="Normal 2 9 22" xfId="11921" xr:uid="{E462B767-C66D-4989-83CB-CD2CC2691C0B}"/>
    <cellStyle name="Normal 2 9 23" xfId="11922" xr:uid="{84A0FDB9-9795-4E13-AA4F-53960F71D8C9}"/>
    <cellStyle name="Normal 2 9 24" xfId="11923" xr:uid="{B96D6D29-BED8-472B-9813-6E78B14A39A1}"/>
    <cellStyle name="Normal 2 9 25" xfId="11924" xr:uid="{5DD64218-8E18-4347-813A-7A58ADA84FC8}"/>
    <cellStyle name="Normal 2 9 26" xfId="11925" xr:uid="{3CDB2821-211F-404B-8E66-13359139819C}"/>
    <cellStyle name="Normal 2 9 27" xfId="11926" xr:uid="{EB3EFAB0-D147-49BD-BC81-09FC2FAE8CBD}"/>
    <cellStyle name="Normal 2 9 28" xfId="11927" xr:uid="{CCB95F18-34BA-4E37-BEC7-355D170A33CD}"/>
    <cellStyle name="Normal 2 9 29" xfId="11928" xr:uid="{7CBF9E26-621F-4F49-ABF1-1249A7077081}"/>
    <cellStyle name="Normal 2 9 3" xfId="11929" xr:uid="{53F6929C-932E-4D7F-8961-2ED03DFB34F8}"/>
    <cellStyle name="Normal 2 9 3 10" xfId="11930" xr:uid="{8D96D123-5B7C-491F-B024-81EEBC3EEE94}"/>
    <cellStyle name="Normal 2 9 3 11" xfId="11931" xr:uid="{2131B2FF-6F84-4144-8E7F-D2949F726751}"/>
    <cellStyle name="Normal 2 9 3 12" xfId="11932" xr:uid="{856371C9-8D73-4412-854C-75F2C29849DB}"/>
    <cellStyle name="Normal 2 9 3 13" xfId="11933" xr:uid="{20E334DE-7403-48B9-A810-1E0BD6F4195B}"/>
    <cellStyle name="Normal 2 9 3 14" xfId="11934" xr:uid="{BF3B15F3-9D6C-473A-9D4B-520BF79C541D}"/>
    <cellStyle name="Normal 2 9 3 15" xfId="11935" xr:uid="{75E02624-3AFA-473A-864F-2F9FD010E583}"/>
    <cellStyle name="Normal 2 9 3 16" xfId="11936" xr:uid="{CE02F342-60F0-4760-82F3-3A733F2FFAFC}"/>
    <cellStyle name="Normal 2 9 3 17" xfId="11937" xr:uid="{218A69E0-DE3B-4CA6-AA84-0B10D9919571}"/>
    <cellStyle name="Normal 2 9 3 18" xfId="11938" xr:uid="{58EE0BA2-A643-473B-A44A-1992AECF58FD}"/>
    <cellStyle name="Normal 2 9 3 19" xfId="11939" xr:uid="{7751FAF0-C3D3-4C42-A7BD-E55C13312476}"/>
    <cellStyle name="Normal 2 9 3 2" xfId="11940" xr:uid="{F8110439-344F-4C0E-AAA4-F991706ED4CB}"/>
    <cellStyle name="Normal 2 9 3 2 10" xfId="11941" xr:uid="{44C72B8C-CD6D-4791-9713-B395B6191927}"/>
    <cellStyle name="Normal 2 9 3 2 11" xfId="11942" xr:uid="{48A9A61E-6FE2-4505-A206-C48A61E42DD3}"/>
    <cellStyle name="Normal 2 9 3 2 12" xfId="11943" xr:uid="{70FAE8B8-EBCB-4120-A9DE-DBF01B19E3DA}"/>
    <cellStyle name="Normal 2 9 3 2 13" xfId="11944" xr:uid="{9E638C13-9E63-4F6D-B3F2-1F2829F7B276}"/>
    <cellStyle name="Normal 2 9 3 2 14" xfId="11945" xr:uid="{14D78AF2-2A0C-4278-B547-4F7F9441F37C}"/>
    <cellStyle name="Normal 2 9 3 2 15" xfId="11946" xr:uid="{B77A8EF5-508D-4A2C-A282-FB63C9FA3DB3}"/>
    <cellStyle name="Normal 2 9 3 2 16" xfId="11947" xr:uid="{62E39012-0FE1-437A-9BED-4347086B8A63}"/>
    <cellStyle name="Normal 2 9 3 2 17" xfId="11948" xr:uid="{E2CDD8DE-D69C-4129-9280-B0C45AFFBD76}"/>
    <cellStyle name="Normal 2 9 3 2 18" xfId="11949" xr:uid="{FF5C7F97-BD42-43AA-8E38-D8B791D07B37}"/>
    <cellStyle name="Normal 2 9 3 2 19" xfId="11950" xr:uid="{4EB1F3AC-C1A0-4B22-8A7D-8A7E99651880}"/>
    <cellStyle name="Normal 2 9 3 2 2" xfId="11951" xr:uid="{F5A8B115-AABF-40FA-A600-A0FD12FECCD1}"/>
    <cellStyle name="Normal 2 9 3 2 20" xfId="11952" xr:uid="{72A7B746-8FC1-4B9F-A0A4-93B3CAFF66F9}"/>
    <cellStyle name="Normal 2 9 3 2 21" xfId="11953" xr:uid="{2A206039-F41F-4B3E-9EDF-6C26E68799DC}"/>
    <cellStyle name="Normal 2 9 3 2 22" xfId="11954" xr:uid="{ACF2DDC8-23A7-4DD0-8737-B29DCFA9861E}"/>
    <cellStyle name="Normal 2 9 3 2 23" xfId="11955" xr:uid="{D063E7A0-86A4-474E-A399-1111BBFB8B9D}"/>
    <cellStyle name="Normal 2 9 3 2 24" xfId="11956" xr:uid="{A4DB7396-99EF-4446-A948-3275673E56DF}"/>
    <cellStyle name="Normal 2 9 3 2 25" xfId="11957" xr:uid="{DDD8887D-94D3-4E59-A9DD-DA05A9905036}"/>
    <cellStyle name="Normal 2 9 3 2 26" xfId="11958" xr:uid="{F44E1242-A93F-4869-93BF-146CC58133B1}"/>
    <cellStyle name="Normal 2 9 3 2 27" xfId="11959" xr:uid="{608F4CCB-C930-4CEF-A6CC-41BE5F28875D}"/>
    <cellStyle name="Normal 2 9 3 2 28" xfId="11960" xr:uid="{13EB5FB5-A7A6-42F0-8829-486FE61312F0}"/>
    <cellStyle name="Normal 2 9 3 2 29" xfId="11961" xr:uid="{7DE07D6D-BF09-4BDD-AED6-EF5745A941C3}"/>
    <cellStyle name="Normal 2 9 3 2 3" xfId="11962" xr:uid="{3C0093A6-928B-4D48-B4D9-894947146E37}"/>
    <cellStyle name="Normal 2 9 3 2 30" xfId="11963" xr:uid="{77BECB5B-27BB-415B-BB72-A7B1D807A2F8}"/>
    <cellStyle name="Normal 2 9 3 2 31" xfId="11964" xr:uid="{D114111C-5A4F-450F-8AF5-8636DD43DF3D}"/>
    <cellStyle name="Normal 2 9 3 2 32" xfId="11965" xr:uid="{F3EB1627-4FF5-431B-A8A3-6ADBEBAE62E6}"/>
    <cellStyle name="Normal 2 9 3 2 33" xfId="11966" xr:uid="{0397BF85-8894-4E11-A1AB-3C5793FAC8B3}"/>
    <cellStyle name="Normal 2 9 3 2 34" xfId="11967" xr:uid="{833721B8-7A98-48DC-AB80-8D1B78D45E37}"/>
    <cellStyle name="Normal 2 9 3 2 35" xfId="11968" xr:uid="{5EEF0A91-AA2E-4F5D-92F0-2006591134DE}"/>
    <cellStyle name="Normal 2 9 3 2 36" xfId="11969" xr:uid="{185A01B1-1208-4D7E-A388-C09E556B088D}"/>
    <cellStyle name="Normal 2 9 3 2 37" xfId="11970" xr:uid="{4E98F11B-EC6E-434C-99D1-7470EA248A6B}"/>
    <cellStyle name="Normal 2 9 3 2 38" xfId="11971" xr:uid="{B63ABAD8-074D-4982-AFFF-1C8FD4D53711}"/>
    <cellStyle name="Normal 2 9 3 2 4" xfId="11972" xr:uid="{E281B6DA-D427-4260-B4C9-B648350AF1B1}"/>
    <cellStyle name="Normal 2 9 3 2 5" xfId="11973" xr:uid="{01B10058-09DD-4725-961F-FDD65DDB5988}"/>
    <cellStyle name="Normal 2 9 3 2 6" xfId="11974" xr:uid="{AA496E5F-2AA1-49C7-A6D3-42D172C8DE68}"/>
    <cellStyle name="Normal 2 9 3 2 7" xfId="11975" xr:uid="{EFCB6C65-3183-4859-BFBA-BEF5DA82DDCE}"/>
    <cellStyle name="Normal 2 9 3 2 8" xfId="11976" xr:uid="{9855E2DA-FFA8-4DF9-A139-D7AE5894A9D4}"/>
    <cellStyle name="Normal 2 9 3 2 9" xfId="11977" xr:uid="{5D860D05-EFBE-46A8-BE0C-3D818ABD9525}"/>
    <cellStyle name="Normal 2 9 3 20" xfId="11978" xr:uid="{60AA9B30-EAE0-477C-A0A2-634A4E17674A}"/>
    <cellStyle name="Normal 2 9 3 21" xfId="11979" xr:uid="{7E782A57-C22C-4F6F-A6DA-5154BB5C8BAF}"/>
    <cellStyle name="Normal 2 9 3 22" xfId="11980" xr:uid="{7C7DF78B-F48D-4A5E-833E-4797962398F6}"/>
    <cellStyle name="Normal 2 9 3 23" xfId="11981" xr:uid="{9E12FE4D-9E76-478C-9EDD-3135C363299E}"/>
    <cellStyle name="Normal 2 9 3 24" xfId="11982" xr:uid="{104AF1DD-7D94-4044-B83F-489469187458}"/>
    <cellStyle name="Normal 2 9 3 25" xfId="11983" xr:uid="{A3528F79-4845-458B-AF74-2E6EBA5287E9}"/>
    <cellStyle name="Normal 2 9 3 26" xfId="11984" xr:uid="{19EA05BF-9048-4BA6-9CB0-A5FF921B3BF4}"/>
    <cellStyle name="Normal 2 9 3 27" xfId="11985" xr:uid="{92420DB1-8005-4CC2-919E-8D2046A36F43}"/>
    <cellStyle name="Normal 2 9 3 28" xfId="11986" xr:uid="{3F78DAF2-A72F-4E65-B2BE-BEAB63DC42BF}"/>
    <cellStyle name="Normal 2 9 3 29" xfId="11987" xr:uid="{66823C71-754F-4F76-BAAE-69CD4BBD935F}"/>
    <cellStyle name="Normal 2 9 3 3" xfId="11988" xr:uid="{9F4F16E3-1550-4BB8-B9A3-2B914530BDBB}"/>
    <cellStyle name="Normal 2 9 3 30" xfId="11989" xr:uid="{04DA8D21-822D-4D11-952F-013BB56DC1A1}"/>
    <cellStyle name="Normal 2 9 3 31" xfId="11990" xr:uid="{C110DB80-BCC7-4FDE-BB23-D293E2DEEE61}"/>
    <cellStyle name="Normal 2 9 3 32" xfId="11991" xr:uid="{457E1185-9311-44DD-A8CC-F507C3F50ED7}"/>
    <cellStyle name="Normal 2 9 3 33" xfId="11992" xr:uid="{F91B2A82-427D-4AAE-BF0C-2AD15DEF726E}"/>
    <cellStyle name="Normal 2 9 3 34" xfId="11993" xr:uid="{84BDB95E-1DB6-4367-ABD7-2B6E7490DFAB}"/>
    <cellStyle name="Normal 2 9 3 35" xfId="11994" xr:uid="{C4CD70BE-B726-48B5-8616-F20D57CE9801}"/>
    <cellStyle name="Normal 2 9 3 36" xfId="11995" xr:uid="{28E8B537-DD13-4106-A6BC-F31C5760A0E0}"/>
    <cellStyle name="Normal 2 9 3 37" xfId="11996" xr:uid="{E936D7E2-99B1-4463-93A1-9F42775A22B5}"/>
    <cellStyle name="Normal 2 9 3 38" xfId="11997" xr:uid="{4FB2E251-30A8-4778-A233-2D6A9755EBE5}"/>
    <cellStyle name="Normal 2 9 3 4" xfId="11998" xr:uid="{0938ECCB-9DF4-46F2-9673-71FBC53DB6FE}"/>
    <cellStyle name="Normal 2 9 3 5" xfId="11999" xr:uid="{F31BB090-CF9D-4627-B95E-F6A0C2570529}"/>
    <cellStyle name="Normal 2 9 3 6" xfId="12000" xr:uid="{D0BA2633-0B75-4FD5-9E0E-D8D4F300F4A5}"/>
    <cellStyle name="Normal 2 9 3 7" xfId="12001" xr:uid="{B9DC3429-D036-4381-B8EE-68DB64C097F1}"/>
    <cellStyle name="Normal 2 9 3 8" xfId="12002" xr:uid="{4BDB28F0-498F-457B-B2ED-2DB31B6FF1F3}"/>
    <cellStyle name="Normal 2 9 3 9" xfId="12003" xr:uid="{0C17FAF8-8576-4338-A31D-6885BFE2E2FC}"/>
    <cellStyle name="Normal 2 9 30" xfId="12004" xr:uid="{C8CBF07D-238C-483C-AF57-461A52EC7562}"/>
    <cellStyle name="Normal 2 9 31" xfId="12005" xr:uid="{7B2CBB25-F40E-40C9-A3DA-642B7038C971}"/>
    <cellStyle name="Normal 2 9 32" xfId="12006" xr:uid="{48E4ABB4-3FA7-4E7F-8CFD-71F797F706FC}"/>
    <cellStyle name="Normal 2 9 33" xfId="12007" xr:uid="{A03A5E90-773A-4B4B-B5D9-4A6D4A2EC311}"/>
    <cellStyle name="Normal 2 9 34" xfId="12008" xr:uid="{60CEB6CB-30C4-4BE2-8EA9-06091FBD4D5E}"/>
    <cellStyle name="Normal 2 9 35" xfId="12009" xr:uid="{78CB11AC-6434-465C-9AF3-78991CD61ED1}"/>
    <cellStyle name="Normal 2 9 36" xfId="12010" xr:uid="{15DD13C8-0BA3-4EC0-91AD-4186C3B7F5A9}"/>
    <cellStyle name="Normal 2 9 37" xfId="12011" xr:uid="{AD43A0A5-FA87-4243-AB75-1B8F46423DB4}"/>
    <cellStyle name="Normal 2 9 38" xfId="12012" xr:uid="{3D3E883F-83B6-4547-9D44-C139F9FFA182}"/>
    <cellStyle name="Normal 2 9 39" xfId="12013" xr:uid="{49D1B8B6-0827-4AA4-B7C2-CEE2F81F43B7}"/>
    <cellStyle name="Normal 2 9 4" xfId="12014" xr:uid="{CF45BA8C-EB9C-4D91-86F2-0450D46794DF}"/>
    <cellStyle name="Normal 2 9 40" xfId="12015" xr:uid="{1162F902-36E6-4415-BC2F-49A237ECBC74}"/>
    <cellStyle name="Normal 2 9 5" xfId="12016" xr:uid="{A72BB5FB-1EEC-4CA9-862D-CDBA5C7F5696}"/>
    <cellStyle name="Normal 2 9 6" xfId="12017" xr:uid="{4032F15A-A4D3-4924-840B-4E3BE772E070}"/>
    <cellStyle name="Normal 2 9 7" xfId="12018" xr:uid="{1E9B487D-C6C1-4429-B08B-7C4C00C4EB2E}"/>
    <cellStyle name="Normal 2 9 8" xfId="12019" xr:uid="{1FA38D77-3DC5-4339-808D-CE7F4D1E9317}"/>
    <cellStyle name="Normal 2 9 9" xfId="12020" xr:uid="{7F6691ED-67AC-4D2A-ACAD-CA76822BA96F}"/>
    <cellStyle name="Normal 20" xfId="12021" xr:uid="{0A2F31EE-084B-44C6-835B-AAB497560EE2}"/>
    <cellStyle name="Normal 21" xfId="12022" xr:uid="{1C2E66BE-48FA-4687-89C5-2DF692175C9E}"/>
    <cellStyle name="Normal 21 10" xfId="12023" xr:uid="{B0FB0835-9810-4219-A834-341CF8C734B2}"/>
    <cellStyle name="Normal 21 11" xfId="12024" xr:uid="{F42BB3FA-F02C-4ED8-BA33-56E320C26454}"/>
    <cellStyle name="Normal 21 12" xfId="12025" xr:uid="{60104FC1-2711-428E-BEA8-1888D7755FE9}"/>
    <cellStyle name="Normal 21 13" xfId="12026" xr:uid="{FA93F073-586A-47EC-8CFE-6474DB1F94F5}"/>
    <cellStyle name="Normal 21 14" xfId="12027" xr:uid="{16774A60-246E-453A-8288-AD6C928E6C92}"/>
    <cellStyle name="Normal 21 15" xfId="12028" xr:uid="{FF528EB1-F245-4574-8DC9-72E3D5134C33}"/>
    <cellStyle name="Normal 21 16" xfId="12029" xr:uid="{4D3C81EC-1EEB-400A-AF25-DA4ACC1D78E6}"/>
    <cellStyle name="Normal 21 17" xfId="12030" xr:uid="{C98A53BB-2132-42E0-BCC8-F81BD8211C47}"/>
    <cellStyle name="Normal 21 18" xfId="12031" xr:uid="{4725A93A-0402-4F38-AF65-7AE201190195}"/>
    <cellStyle name="Normal 21 19" xfId="12032" xr:uid="{84411617-6C01-4E8C-AA07-8C89F0686A2A}"/>
    <cellStyle name="Normal 21 2" xfId="12033" xr:uid="{F98A87C2-E112-4862-822F-3278F3254E27}"/>
    <cellStyle name="Normal 21 20" xfId="12034" xr:uid="{3E7CD66E-9534-44F3-921E-6BDA00E8B1F4}"/>
    <cellStyle name="Normal 21 21" xfId="12035" xr:uid="{9C0F202B-5F81-4541-A5C3-A3AE405D23AD}"/>
    <cellStyle name="Normal 21 22" xfId="12036" xr:uid="{DCE5E316-9AD8-43DD-8F99-7B7C0D5A46C9}"/>
    <cellStyle name="Normal 21 23" xfId="12037" xr:uid="{7A1CCDC8-44AF-4AEB-99A7-99244D8C6771}"/>
    <cellStyle name="Normal 21 24" xfId="12038" xr:uid="{C6F56B59-38FF-4105-B558-DD0BDC4FD35D}"/>
    <cellStyle name="Normal 21 25" xfId="12039" xr:uid="{A99DB246-D77B-4273-B10E-4D31361C28BD}"/>
    <cellStyle name="Normal 21 26" xfId="12040" xr:uid="{CBAF737C-371A-4789-AA90-5342FA79A093}"/>
    <cellStyle name="Normal 21 27" xfId="12041" xr:uid="{A8F489BD-824E-4875-BA9B-8A7C48D4D890}"/>
    <cellStyle name="Normal 21 28" xfId="12042" xr:uid="{4594DCCB-EA3D-47E2-90B1-19313C4C305F}"/>
    <cellStyle name="Normal 21 29" xfId="12043" xr:uid="{EF97C90C-1AC8-45BC-A6E8-592E71898D32}"/>
    <cellStyle name="Normal 21 3" xfId="12044" xr:uid="{6EE0C2CE-F534-4A59-B411-ED31BB642761}"/>
    <cellStyle name="Normal 21 30" xfId="12045" xr:uid="{FA9EF837-6FFF-463C-98FD-E4A66C856D68}"/>
    <cellStyle name="Normal 21 31" xfId="12046" xr:uid="{4C022147-BD6D-4C80-88C0-545BEAE96794}"/>
    <cellStyle name="Normal 21 32" xfId="12047" xr:uid="{32744042-D230-456A-8931-36FCD3679622}"/>
    <cellStyle name="Normal 21 33" xfId="12048" xr:uid="{C00346CE-4BFB-4B2C-BBCB-663F410C4511}"/>
    <cellStyle name="Normal 21 34" xfId="12049" xr:uid="{EC0DF8E6-286C-434B-AE5B-5AFB342003C4}"/>
    <cellStyle name="Normal 21 35" xfId="12050" xr:uid="{D5FC6134-50F1-4D6C-941F-A89D33D5C2DE}"/>
    <cellStyle name="Normal 21 36" xfId="12051" xr:uid="{3720346C-5A2D-4922-B000-573FAD3D79AD}"/>
    <cellStyle name="Normal 21 37" xfId="12052" xr:uid="{60A9B719-5668-4A34-A9C8-F9E082111FD1}"/>
    <cellStyle name="Normal 21 38" xfId="12053" xr:uid="{EF27BADC-408B-4CCD-A208-5B2AFE5664D9}"/>
    <cellStyle name="Normal 21 39" xfId="12054" xr:uid="{B228ABC8-514C-485F-AEA5-ADD8D608F470}"/>
    <cellStyle name="Normal 21 4" xfId="12055" xr:uid="{AB08C2F6-D82B-4F78-BDF5-249BD01366E5}"/>
    <cellStyle name="Normal 21 40" xfId="12056" xr:uid="{3E1CEBA7-7854-408D-B9D0-26F99168492C}"/>
    <cellStyle name="Normal 21 41" xfId="12057" xr:uid="{585F8172-91FB-4576-B212-2771EB39DE8B}"/>
    <cellStyle name="Normal 21 42" xfId="12058" xr:uid="{8A21BCA5-8B49-4BD6-9CF8-8D1E1B1BD0B4}"/>
    <cellStyle name="Normal 21 43" xfId="12059" xr:uid="{0241B523-EA0E-4B68-B05D-4415041D688F}"/>
    <cellStyle name="Normal 21 44" xfId="12060" xr:uid="{C5C3707B-B320-497A-A615-DD949AC348E9}"/>
    <cellStyle name="Normal 21 45" xfId="12061" xr:uid="{7B79945E-B36A-4C5B-9CDD-BF141B8B87F2}"/>
    <cellStyle name="Normal 21 46" xfId="12062" xr:uid="{DAD25616-83C0-4F76-91FD-3C0C7EC53FD2}"/>
    <cellStyle name="Normal 21 47" xfId="12063" xr:uid="{01B16F22-A86D-4F09-931A-AFB84D8274FA}"/>
    <cellStyle name="Normal 21 48" xfId="12064" xr:uid="{ECE448AE-2EE2-4460-8100-E144736DEF59}"/>
    <cellStyle name="Normal 21 49" xfId="12065" xr:uid="{F7584326-9F6F-48FC-9FD9-19B3A686FDF4}"/>
    <cellStyle name="Normal 21 5" xfId="12066" xr:uid="{CDB5679C-3FCA-4263-9C54-0EAC3B69E099}"/>
    <cellStyle name="Normal 21 50" xfId="12067" xr:uid="{D8F69512-1796-4F66-A464-1000D88F2B15}"/>
    <cellStyle name="Normal 21 51" xfId="12068" xr:uid="{75E65C3E-4FF0-4E26-9C8D-12BA48C118EE}"/>
    <cellStyle name="Normal 21 52" xfId="12069" xr:uid="{134DF0E0-0874-47C6-A534-B1B82E9CD9DB}"/>
    <cellStyle name="Normal 21 53" xfId="12070" xr:uid="{7ED2DF43-8875-45DD-8BAC-79C69F6CFCBE}"/>
    <cellStyle name="Normal 21 54" xfId="12071" xr:uid="{96DFEAA6-853B-46F5-9AD1-A72CA865BB8B}"/>
    <cellStyle name="Normal 21 55" xfId="12072" xr:uid="{8C97D98F-419B-4B59-9F27-D51EA4346795}"/>
    <cellStyle name="Normal 21 56" xfId="12073" xr:uid="{45822C1B-A830-4FAE-BC95-9FD29EEAAD5D}"/>
    <cellStyle name="Normal 21 57" xfId="12074" xr:uid="{41425D20-A149-4E68-A920-DE0F82B17E53}"/>
    <cellStyle name="Normal 21 58" xfId="12075" xr:uid="{BC7BFF51-9561-4195-A70E-395DCF7389B5}"/>
    <cellStyle name="Normal 21 59" xfId="12076" xr:uid="{3A3D07A7-5276-4BC7-B40E-D3B69ABFB257}"/>
    <cellStyle name="Normal 21 6" xfId="12077" xr:uid="{9AB5E8E8-4ECD-40DA-AD96-B22F3EBAB39C}"/>
    <cellStyle name="Normal 21 60" xfId="12078" xr:uid="{13390917-B361-42CB-B7BC-43ACCC39E33D}"/>
    <cellStyle name="Normal 21 61" xfId="12079" xr:uid="{985F5823-07F6-4D86-823F-2388F93AF3A7}"/>
    <cellStyle name="Normal 21 62" xfId="12080" xr:uid="{A950B993-98A4-4769-B02B-0843E10B2495}"/>
    <cellStyle name="Normal 21 63" xfId="12081" xr:uid="{82BCE8EE-0BC3-4063-8AB6-A24C9D6E0DD8}"/>
    <cellStyle name="Normal 21 64" xfId="12082" xr:uid="{50E7F6F8-569A-4ED3-AA00-00B0C7D9809F}"/>
    <cellStyle name="Normal 21 65" xfId="12083" xr:uid="{6DE04DB7-BE54-4D71-84E4-54AD5DD48540}"/>
    <cellStyle name="Normal 21 66" xfId="12084" xr:uid="{B4B2CC99-5B6A-42B7-B7D2-0241FACB7F9F}"/>
    <cellStyle name="Normal 21 67" xfId="12085" xr:uid="{A803E4CA-3753-4487-824B-8868C542985B}"/>
    <cellStyle name="Normal 21 68" xfId="12086" xr:uid="{D1B7F3A4-B81E-460D-B9C0-563624F55BE0}"/>
    <cellStyle name="Normal 21 7" xfId="12087" xr:uid="{7FB01FA6-A6C8-4D2D-82C2-BEA49D4BA064}"/>
    <cellStyle name="Normal 21 8" xfId="12088" xr:uid="{A355BD63-FC46-4E51-AB5C-8523F5086A7D}"/>
    <cellStyle name="Normal 21 9" xfId="12089" xr:uid="{371C5661-2769-4795-8A8B-496627D43287}"/>
    <cellStyle name="Normal 22" xfId="16767" xr:uid="{5F6A2D64-716D-4537-95AE-359FF033BA99}"/>
    <cellStyle name="Normal 23" xfId="16769" xr:uid="{4492A3AD-91C1-4149-A5BC-FED3DED1AE51}"/>
    <cellStyle name="Normal 24" xfId="16781" xr:uid="{2955ADEF-8A61-4737-A657-460A34858A8E}"/>
    <cellStyle name="Normal 3" xfId="6" xr:uid="{00000000-0005-0000-0000-000006000000}"/>
    <cellStyle name="Normal 3 10" xfId="12091" xr:uid="{737264E7-32D3-4C61-8B41-60E8B7A1F21B}"/>
    <cellStyle name="Normal 3 10 10" xfId="12092" xr:uid="{D19811F9-5ADB-47E1-BD70-38FB3FFBE2C7}"/>
    <cellStyle name="Normal 3 10 11" xfId="12093" xr:uid="{746CC272-D470-47CA-892F-A8827320AEDF}"/>
    <cellStyle name="Normal 3 10 12" xfId="12094" xr:uid="{FD2B91AD-B2EB-4EEA-AF76-7391A3039189}"/>
    <cellStyle name="Normal 3 10 13" xfId="12095" xr:uid="{601C1BCE-D761-41C6-AD43-D1D593C374F4}"/>
    <cellStyle name="Normal 3 10 14" xfId="12096" xr:uid="{A279FB06-7931-48ED-9DD1-14A740869D7F}"/>
    <cellStyle name="Normal 3 10 15" xfId="12097" xr:uid="{02D27143-7393-4A92-A4A3-C7570537A864}"/>
    <cellStyle name="Normal 3 10 16" xfId="12098" xr:uid="{A1590EC2-8BE4-41D1-8CAE-0EA574B5F3F8}"/>
    <cellStyle name="Normal 3 10 17" xfId="12099" xr:uid="{39D3B6CC-51BD-4626-9190-C310181AFF62}"/>
    <cellStyle name="Normal 3 10 18" xfId="12100" xr:uid="{6036D3E9-8295-411C-9FFD-7E6B2F9CD166}"/>
    <cellStyle name="Normal 3 10 19" xfId="12101" xr:uid="{FD100D92-E1F9-4457-82BE-25B4DB3A16AD}"/>
    <cellStyle name="Normal 3 10 2" xfId="12102" xr:uid="{C5B66B5D-21E9-490A-B406-5FED7E6F4FC0}"/>
    <cellStyle name="Normal 3 10 2 10" xfId="12103" xr:uid="{2B1C5AEA-E4CD-4D18-84BE-66ED1280578F}"/>
    <cellStyle name="Normal 3 10 2 11" xfId="12104" xr:uid="{D3D561E3-F5EC-4BAE-B53B-4EB4FD870304}"/>
    <cellStyle name="Normal 3 10 2 12" xfId="12105" xr:uid="{B53D1560-86F9-4F85-B166-B4B3A7E2AAC4}"/>
    <cellStyle name="Normal 3 10 2 13" xfId="12106" xr:uid="{8139F91F-FC79-4BB3-AEDC-4EDCCD7DCB30}"/>
    <cellStyle name="Normal 3 10 2 14" xfId="12107" xr:uid="{7E7D088A-A9BF-4170-87DA-F10D2D624C91}"/>
    <cellStyle name="Normal 3 10 2 15" xfId="12108" xr:uid="{6E9BE896-5589-43B3-A009-EAA436DDCE20}"/>
    <cellStyle name="Normal 3 10 2 16" xfId="12109" xr:uid="{419A5EF3-2553-4D81-84BF-C142E761B7E1}"/>
    <cellStyle name="Normal 3 10 2 17" xfId="12110" xr:uid="{BF0BEA93-CB12-4E00-BB39-9FEBCB9F75D2}"/>
    <cellStyle name="Normal 3 10 2 18" xfId="12111" xr:uid="{71CB0E4E-95C0-4460-835A-9835AE1D5E37}"/>
    <cellStyle name="Normal 3 10 2 19" xfId="12112" xr:uid="{E5B52B82-E406-4A39-8748-48B3D8A58941}"/>
    <cellStyle name="Normal 3 10 2 2" xfId="12113" xr:uid="{FFB0B281-BF29-4097-81AA-F69D4FF1F5C1}"/>
    <cellStyle name="Normal 3 10 2 20" xfId="12114" xr:uid="{9A5F7F08-6167-457C-93BE-AABD6DC6EF74}"/>
    <cellStyle name="Normal 3 10 2 21" xfId="12115" xr:uid="{392297C8-D4B6-4D38-9EA2-5DB9F3B4D4C8}"/>
    <cellStyle name="Normal 3 10 2 22" xfId="12116" xr:uid="{35C1502A-7A0E-4FAE-B7B0-4DF9BDF86222}"/>
    <cellStyle name="Normal 3 10 2 23" xfId="12117" xr:uid="{34474298-D7AB-4875-A180-0A97CC3E2AA9}"/>
    <cellStyle name="Normal 3 10 2 24" xfId="12118" xr:uid="{E20B3CD1-586C-4ADC-A904-B8898D8E9463}"/>
    <cellStyle name="Normal 3 10 2 25" xfId="12119" xr:uid="{8E559BA3-A1C4-421C-8070-05774A7C42B2}"/>
    <cellStyle name="Normal 3 10 2 26" xfId="12120" xr:uid="{DEB52EC3-6F85-4F5A-93B6-E22A53970F32}"/>
    <cellStyle name="Normal 3 10 2 27" xfId="12121" xr:uid="{8D4D6820-11CF-4B3F-B89C-4337BEDE73F1}"/>
    <cellStyle name="Normal 3 10 2 28" xfId="12122" xr:uid="{4C369826-2F4B-4780-800D-933AD4517F8A}"/>
    <cellStyle name="Normal 3 10 2 29" xfId="12123" xr:uid="{B0BD949A-48FA-4D10-9598-4C827D6E8CA4}"/>
    <cellStyle name="Normal 3 10 2 3" xfId="12124" xr:uid="{F8D33A4C-B9A4-49CA-9F47-1AB7F028B55F}"/>
    <cellStyle name="Normal 3 10 2 30" xfId="12125" xr:uid="{B91E8981-D752-4F2F-90F4-B0EC0E1732AF}"/>
    <cellStyle name="Normal 3 10 2 31" xfId="12126" xr:uid="{EA99C54D-385C-4997-A240-254A3A2B658B}"/>
    <cellStyle name="Normal 3 10 2 32" xfId="12127" xr:uid="{FAB4D25C-0AC8-480D-B474-F9C9FD14D76D}"/>
    <cellStyle name="Normal 3 10 2 4" xfId="12128" xr:uid="{01F493B4-DA37-47B7-9EC1-238ADCEC6DC2}"/>
    <cellStyle name="Normal 3 10 2 5" xfId="12129" xr:uid="{072C50AF-E644-4E1F-9EB0-42D7677CCE5F}"/>
    <cellStyle name="Normal 3 10 2 6" xfId="12130" xr:uid="{B026E2DE-3CC9-4054-BD7F-BCC810EC1E21}"/>
    <cellStyle name="Normal 3 10 2 7" xfId="12131" xr:uid="{2E9B32E2-A12A-4EE3-B24E-0027FF0F3163}"/>
    <cellStyle name="Normal 3 10 2 8" xfId="12132" xr:uid="{CF155B82-7A5B-46DB-A310-0266F1CD2663}"/>
    <cellStyle name="Normal 3 10 2 9" xfId="12133" xr:uid="{FC031C5F-DC28-493D-AB61-A4A6DC111680}"/>
    <cellStyle name="Normal 3 10 20" xfId="12134" xr:uid="{EC524378-3D88-4E29-8170-8BA0212C08A7}"/>
    <cellStyle name="Normal 3 10 21" xfId="12135" xr:uid="{0F39510E-C223-4E63-95CF-A7836D4FE390}"/>
    <cellStyle name="Normal 3 10 22" xfId="12136" xr:uid="{793E90FD-A925-4E38-85FB-2C8AB4BCA672}"/>
    <cellStyle name="Normal 3 10 23" xfId="12137" xr:uid="{311BD517-4203-46CD-9754-80EFE69E22C9}"/>
    <cellStyle name="Normal 3 10 24" xfId="12138" xr:uid="{ACF95571-C4C7-4EDB-8C86-B048C1F6088C}"/>
    <cellStyle name="Normal 3 10 25" xfId="12139" xr:uid="{F07A211C-6E76-4DC0-95F8-BE33360730C6}"/>
    <cellStyle name="Normal 3 10 26" xfId="12140" xr:uid="{2939E5FF-AF7F-4745-9A97-2519F2F66AB1}"/>
    <cellStyle name="Normal 3 10 27" xfId="12141" xr:uid="{74B44CCC-4611-436B-9E7F-B18F1679AB66}"/>
    <cellStyle name="Normal 3 10 28" xfId="12142" xr:uid="{738E2BB2-F136-4B7A-8BD6-BCA4FBEF250B}"/>
    <cellStyle name="Normal 3 10 29" xfId="12143" xr:uid="{D1B7FBAB-DB9F-48D5-84A9-572575D7FB29}"/>
    <cellStyle name="Normal 3 10 3" xfId="12144" xr:uid="{51DC2820-7173-4D6F-A554-43FD1EDEBCF0}"/>
    <cellStyle name="Normal 3 10 30" xfId="12145" xr:uid="{CA496F4A-06E2-43C7-A5CA-621112625945}"/>
    <cellStyle name="Normal 3 10 31" xfId="12146" xr:uid="{FDDC4000-0A57-4368-96AB-952E8451F06A}"/>
    <cellStyle name="Normal 3 10 32" xfId="12147" xr:uid="{7AAE0F4E-30D3-45A5-9F7B-C7860C9433ED}"/>
    <cellStyle name="Normal 3 10 33" xfId="12148" xr:uid="{1890D49D-5108-4B33-9FC8-E182A886E26B}"/>
    <cellStyle name="Normal 3 10 34" xfId="12149" xr:uid="{A405E8B4-D48B-4370-A82E-953780BBA471}"/>
    <cellStyle name="Normal 3 10 4" xfId="12150" xr:uid="{B01909C1-2413-4999-AB80-CF547CFC800E}"/>
    <cellStyle name="Normal 3 10 5" xfId="12151" xr:uid="{AA92B006-1E85-4DEF-8F4A-47A86D07B7B7}"/>
    <cellStyle name="Normal 3 10 6" xfId="12152" xr:uid="{759F5B59-AC39-4036-825F-6E169926C309}"/>
    <cellStyle name="Normal 3 10 7" xfId="12153" xr:uid="{B0DC93EB-CA7D-4F30-90BA-5680B456A297}"/>
    <cellStyle name="Normal 3 10 8" xfId="12154" xr:uid="{B6412B8C-5337-4EF5-9194-CE9AAC623C17}"/>
    <cellStyle name="Normal 3 10 9" xfId="12155" xr:uid="{B9C5E272-C14F-4303-BBAF-87001B54AA80}"/>
    <cellStyle name="Normal 3 11" xfId="12156" xr:uid="{487AAB9C-9073-45FB-BA91-73AA25FF10F1}"/>
    <cellStyle name="Normal 3 11 10" xfId="12157" xr:uid="{26501D2A-D2B3-498D-9B5B-D54A3EC45562}"/>
    <cellStyle name="Normal 3 11 11" xfId="12158" xr:uid="{39D94563-D522-455B-9A42-AC8ECC117AAE}"/>
    <cellStyle name="Normal 3 11 12" xfId="12159" xr:uid="{B0AB5C07-9A87-43C2-BF34-FD0753CB0F0F}"/>
    <cellStyle name="Normal 3 11 13" xfId="12160" xr:uid="{25D59504-5680-4D3C-9694-6A7CA23611C4}"/>
    <cellStyle name="Normal 3 11 14" xfId="12161" xr:uid="{21CD3682-1A32-42D5-AEAB-7DD2067528E1}"/>
    <cellStyle name="Normal 3 11 15" xfId="12162" xr:uid="{04712BEA-BE72-496B-B10B-10A8881B70C3}"/>
    <cellStyle name="Normal 3 11 16" xfId="12163" xr:uid="{015B12E1-5957-47E6-96C3-33E68B2DC748}"/>
    <cellStyle name="Normal 3 11 17" xfId="12164" xr:uid="{36A73F6D-5D8F-4E4B-BC87-A74E2871CD7F}"/>
    <cellStyle name="Normal 3 11 18" xfId="12165" xr:uid="{18EF32EB-122C-4102-8F47-151A0045377B}"/>
    <cellStyle name="Normal 3 11 19" xfId="12166" xr:uid="{584B2904-4C3B-4100-B7B9-4E0118FCA202}"/>
    <cellStyle name="Normal 3 11 2" xfId="12167" xr:uid="{8A512614-1729-432B-A338-49501B57F39D}"/>
    <cellStyle name="Normal 3 11 2 10" xfId="12168" xr:uid="{E2FFBE4D-8BAB-4A2C-998B-8276FA9DF533}"/>
    <cellStyle name="Normal 3 11 2 11" xfId="12169" xr:uid="{B7B0FEA7-6A30-469B-A209-424D40CD6A90}"/>
    <cellStyle name="Normal 3 11 2 12" xfId="12170" xr:uid="{62475AC2-6A77-47AC-9B14-E1A677C3B3B0}"/>
    <cellStyle name="Normal 3 11 2 13" xfId="12171" xr:uid="{9784E8DA-9866-4964-B357-EE9D9B45E1E9}"/>
    <cellStyle name="Normal 3 11 2 14" xfId="12172" xr:uid="{0FCEFC7F-4A05-4D7C-8B9D-BF0903ACE82F}"/>
    <cellStyle name="Normal 3 11 2 15" xfId="12173" xr:uid="{E77E6B91-4117-4105-8730-2796EEA6BBAC}"/>
    <cellStyle name="Normal 3 11 2 16" xfId="12174" xr:uid="{E0EF15CD-4070-41C6-8164-63C0025A5D83}"/>
    <cellStyle name="Normal 3 11 2 17" xfId="12175" xr:uid="{1DC83D3A-3697-4102-B8F0-AFD43ED886A4}"/>
    <cellStyle name="Normal 3 11 2 18" xfId="12176" xr:uid="{CD9D4EE4-21D7-48F7-BC8F-2D15B6BAAE73}"/>
    <cellStyle name="Normal 3 11 2 19" xfId="12177" xr:uid="{88D1786C-6DD7-46C9-8FDF-26D45DDF0714}"/>
    <cellStyle name="Normal 3 11 2 2" xfId="12178" xr:uid="{4C16AE5A-C277-4EA4-A314-0EF5DBC600B5}"/>
    <cellStyle name="Normal 3 11 2 20" xfId="12179" xr:uid="{FAB9FC52-88FE-47BE-866C-268BFB92566A}"/>
    <cellStyle name="Normal 3 11 2 21" xfId="12180" xr:uid="{CAF9CF37-1857-4DD0-9739-79EEB49035AE}"/>
    <cellStyle name="Normal 3 11 2 22" xfId="12181" xr:uid="{B85611E9-E1F8-4AA9-BD1C-2F053D16F4E8}"/>
    <cellStyle name="Normal 3 11 2 23" xfId="12182" xr:uid="{8727A907-8179-4FFC-A6A7-7F43AAB95F38}"/>
    <cellStyle name="Normal 3 11 2 24" xfId="12183" xr:uid="{DD201FE0-9D5E-47CD-A326-3B2B724D6329}"/>
    <cellStyle name="Normal 3 11 2 25" xfId="12184" xr:uid="{B1B78C0E-B276-4E1E-A861-8D2963D4E861}"/>
    <cellStyle name="Normal 3 11 2 26" xfId="12185" xr:uid="{1FB70356-9CA9-411F-9DDE-60A4203739C7}"/>
    <cellStyle name="Normal 3 11 2 27" xfId="12186" xr:uid="{9EC45511-F82B-4DC4-93EF-D1BFDEA8C767}"/>
    <cellStyle name="Normal 3 11 2 28" xfId="12187" xr:uid="{33B41068-7833-4F92-90BB-089D4E882174}"/>
    <cellStyle name="Normal 3 11 2 29" xfId="12188" xr:uid="{394116BC-0983-4102-B6BF-6D202E42253D}"/>
    <cellStyle name="Normal 3 11 2 3" xfId="12189" xr:uid="{0B18072D-F31C-4EEB-999E-B1854091E697}"/>
    <cellStyle name="Normal 3 11 2 30" xfId="12190" xr:uid="{7D254027-BF32-40B6-9841-EC967DA3700B}"/>
    <cellStyle name="Normal 3 11 2 31" xfId="12191" xr:uid="{FA320839-E938-493D-B8EF-2E1F1AA0407E}"/>
    <cellStyle name="Normal 3 11 2 32" xfId="12192" xr:uid="{945482C4-54D3-44A6-A82D-709AD08AE0E1}"/>
    <cellStyle name="Normal 3 11 2 4" xfId="12193" xr:uid="{89C516CB-EF8D-428E-B555-03F601D622F1}"/>
    <cellStyle name="Normal 3 11 2 5" xfId="12194" xr:uid="{BF35E523-A5DC-413A-870D-89B31DB1D91A}"/>
    <cellStyle name="Normal 3 11 2 6" xfId="12195" xr:uid="{F5AADD2D-9FA5-4231-893D-79375FD9BC77}"/>
    <cellStyle name="Normal 3 11 2 7" xfId="12196" xr:uid="{31F9E55E-4A50-4799-836E-08121CA09622}"/>
    <cellStyle name="Normal 3 11 2 8" xfId="12197" xr:uid="{7DD0444E-CF38-4B8C-BA2B-C8D4495B7B8A}"/>
    <cellStyle name="Normal 3 11 2 9" xfId="12198" xr:uid="{0E6A1364-99E4-4530-870D-281405F16F00}"/>
    <cellStyle name="Normal 3 11 20" xfId="12199" xr:uid="{4D485DD5-E4FC-4E2B-BCD3-08087230A055}"/>
    <cellStyle name="Normal 3 11 21" xfId="12200" xr:uid="{D44F5C34-374B-4B66-B815-D8EE921333E6}"/>
    <cellStyle name="Normal 3 11 22" xfId="12201" xr:uid="{2A5E0349-8B1E-442D-A8ED-1F2B89C3223C}"/>
    <cellStyle name="Normal 3 11 23" xfId="12202" xr:uid="{978A9348-B8B9-4109-8807-0BE4E76C00F8}"/>
    <cellStyle name="Normal 3 11 24" xfId="12203" xr:uid="{B4B73C3A-3B62-48A4-98A9-ECF79CC6088B}"/>
    <cellStyle name="Normal 3 11 25" xfId="12204" xr:uid="{502A43C3-A3E9-4BAD-A487-106E09F42B38}"/>
    <cellStyle name="Normal 3 11 26" xfId="12205" xr:uid="{577DC869-33E6-468C-A9E2-D9520986F0E0}"/>
    <cellStyle name="Normal 3 11 27" xfId="12206" xr:uid="{89E4AF4A-C2DD-471D-946C-27422D3651B2}"/>
    <cellStyle name="Normal 3 11 28" xfId="12207" xr:uid="{6DC3CE7B-613C-47ED-9141-B23470687C3B}"/>
    <cellStyle name="Normal 3 11 29" xfId="12208" xr:uid="{A46C09B3-466E-49D3-9965-75E5C6B1E4B5}"/>
    <cellStyle name="Normal 3 11 3" xfId="12209" xr:uid="{126306E7-786E-4DDE-BD65-8E2FE25FD853}"/>
    <cellStyle name="Normal 3 11 30" xfId="12210" xr:uid="{5B760C92-CC02-4F74-9DCE-639FD3EA20B1}"/>
    <cellStyle name="Normal 3 11 31" xfId="12211" xr:uid="{AAD58A58-A258-45FF-AB84-37CD176BCDD8}"/>
    <cellStyle name="Normal 3 11 32" xfId="12212" xr:uid="{5C88AC6E-83BC-4259-B255-C3CF53EAE3B9}"/>
    <cellStyle name="Normal 3 11 33" xfId="12213" xr:uid="{60EACC7D-13B1-4EA9-A079-02C986F1A4A3}"/>
    <cellStyle name="Normal 3 11 34" xfId="12214" xr:uid="{768B6F55-CD3F-4D09-9B43-D649BC0BB2F1}"/>
    <cellStyle name="Normal 3 11 4" xfId="12215" xr:uid="{015FA85B-C7CF-4E13-9503-E26030E42226}"/>
    <cellStyle name="Normal 3 11 5" xfId="12216" xr:uid="{03E9288B-C9CB-4F78-9BA8-E9AAA23C8F94}"/>
    <cellStyle name="Normal 3 11 6" xfId="12217" xr:uid="{5F8FCDD6-3F57-475C-9484-3FCE7022DEDD}"/>
    <cellStyle name="Normal 3 11 7" xfId="12218" xr:uid="{DCFA27FF-F713-4172-88E6-E9CAAE9F502B}"/>
    <cellStyle name="Normal 3 11 8" xfId="12219" xr:uid="{24B977BF-FECA-418C-BF9B-10DBB4E87D7C}"/>
    <cellStyle name="Normal 3 11 9" xfId="12220" xr:uid="{8B146AE1-CF81-4E10-90B9-7EC53A2563D6}"/>
    <cellStyle name="Normal 3 12" xfId="12221" xr:uid="{7AFC0A9B-4C47-4640-A472-7540DD2582AD}"/>
    <cellStyle name="Normal 3 12 10" xfId="12222" xr:uid="{8A1A6587-BE5A-41BC-A899-966D8EEAFEDF}"/>
    <cellStyle name="Normal 3 12 11" xfId="12223" xr:uid="{74CE342E-724C-4105-B3B4-112C1B3DA74D}"/>
    <cellStyle name="Normal 3 12 12" xfId="12224" xr:uid="{96CCCF66-959A-42FF-A0A4-65335D4A6688}"/>
    <cellStyle name="Normal 3 12 13" xfId="12225" xr:uid="{1698F39B-B8EB-406A-AB0C-3F72977315C3}"/>
    <cellStyle name="Normal 3 12 14" xfId="12226" xr:uid="{25B34673-E5C7-4F0F-8E33-4C1559ECC2CA}"/>
    <cellStyle name="Normal 3 12 15" xfId="12227" xr:uid="{8051BE48-20D1-4DDF-8FBF-F70A7E5AF0E4}"/>
    <cellStyle name="Normal 3 12 16" xfId="12228" xr:uid="{41B11A97-DD4D-4077-AEF5-A4FB5AF26CFB}"/>
    <cellStyle name="Normal 3 12 17" xfId="12229" xr:uid="{5D101932-A8BB-4F93-9C2C-6C9B834EBF0E}"/>
    <cellStyle name="Normal 3 12 18" xfId="12230" xr:uid="{02E2E094-5B65-4E41-98AB-9EE9062C2DFA}"/>
    <cellStyle name="Normal 3 12 19" xfId="12231" xr:uid="{F2F06B0A-9418-4866-9574-1E56EF3D33C9}"/>
    <cellStyle name="Normal 3 12 2" xfId="12232" xr:uid="{3138D431-7BD0-4A10-8FFD-1D1EC6E77F71}"/>
    <cellStyle name="Normal 3 12 2 10" xfId="12233" xr:uid="{86CB7B3C-D1B1-4824-982E-BB90EDBE8CFA}"/>
    <cellStyle name="Normal 3 12 2 11" xfId="12234" xr:uid="{9F8848CA-6CC1-480D-9933-6036529328A0}"/>
    <cellStyle name="Normal 3 12 2 12" xfId="12235" xr:uid="{A810494F-392E-4A68-93D7-21665C16C61D}"/>
    <cellStyle name="Normal 3 12 2 13" xfId="12236" xr:uid="{12D8EC88-0123-488A-B816-4223E8511D01}"/>
    <cellStyle name="Normal 3 12 2 14" xfId="12237" xr:uid="{0A41C069-C134-47B3-ABB0-D4FD682FC101}"/>
    <cellStyle name="Normal 3 12 2 15" xfId="12238" xr:uid="{FB72FB3D-D69E-4420-BC70-0973B5CA03C3}"/>
    <cellStyle name="Normal 3 12 2 16" xfId="12239" xr:uid="{A05213C6-025C-4D0B-90FC-6D58768ECDF9}"/>
    <cellStyle name="Normal 3 12 2 17" xfId="12240" xr:uid="{6C3773E3-BB2E-47C5-B587-62E9A96C94A8}"/>
    <cellStyle name="Normal 3 12 2 18" xfId="12241" xr:uid="{49DE0CAD-EA88-43EB-A098-5B8B3C381CF8}"/>
    <cellStyle name="Normal 3 12 2 19" xfId="12242" xr:uid="{A5EBD0E9-FA29-49A0-BF73-CCB0098FB65A}"/>
    <cellStyle name="Normal 3 12 2 2" xfId="12243" xr:uid="{575A1043-27A0-44EB-940F-B0F02DE4A028}"/>
    <cellStyle name="Normal 3 12 2 20" xfId="12244" xr:uid="{5EE0C523-44FB-4D21-A30A-7862FE19A447}"/>
    <cellStyle name="Normal 3 12 2 21" xfId="12245" xr:uid="{77A5BFDA-7F96-4A34-BF5C-668C612BD93E}"/>
    <cellStyle name="Normal 3 12 2 22" xfId="12246" xr:uid="{5F9D327A-08DA-4D4D-86B7-316F8425A1A1}"/>
    <cellStyle name="Normal 3 12 2 23" xfId="12247" xr:uid="{B3875709-A1A9-4ADC-A301-3C876EB6AD61}"/>
    <cellStyle name="Normal 3 12 2 24" xfId="12248" xr:uid="{4C6CA468-5706-4A47-8374-1CC26C15EC5C}"/>
    <cellStyle name="Normal 3 12 2 25" xfId="12249" xr:uid="{EB3793CD-D502-466F-9B01-2D21A13B1083}"/>
    <cellStyle name="Normal 3 12 2 26" xfId="12250" xr:uid="{9463A45D-37E0-4864-B126-B7CAB646A996}"/>
    <cellStyle name="Normal 3 12 2 27" xfId="12251" xr:uid="{8BE67FA8-4133-484C-BCE0-2D74AC6584CE}"/>
    <cellStyle name="Normal 3 12 2 28" xfId="12252" xr:uid="{FF8A4597-73CF-4ACC-9960-F3B57450FD7E}"/>
    <cellStyle name="Normal 3 12 2 29" xfId="12253" xr:uid="{44C488BC-C29C-4E7C-B155-967BF22992A8}"/>
    <cellStyle name="Normal 3 12 2 3" xfId="12254" xr:uid="{3DF0560A-AB93-4C11-B4AC-DB6AEE1D77A6}"/>
    <cellStyle name="Normal 3 12 2 30" xfId="12255" xr:uid="{FC9E9C12-EFC8-4423-AB13-09D387C2168C}"/>
    <cellStyle name="Normal 3 12 2 31" xfId="12256" xr:uid="{1C00BAD6-6B0D-4ED4-8121-04A5408DB3C2}"/>
    <cellStyle name="Normal 3 12 2 32" xfId="12257" xr:uid="{0A23D7FF-2A17-44F6-B0E4-9040E37C57E4}"/>
    <cellStyle name="Normal 3 12 2 4" xfId="12258" xr:uid="{AF030191-F8E3-418C-90E2-D29B0B61EFD1}"/>
    <cellStyle name="Normal 3 12 2 5" xfId="12259" xr:uid="{15B94B43-492C-4C22-8312-190EA44D3678}"/>
    <cellStyle name="Normal 3 12 2 6" xfId="12260" xr:uid="{2838929A-18B9-41F2-B3AB-9437DB533F50}"/>
    <cellStyle name="Normal 3 12 2 7" xfId="12261" xr:uid="{590FD87E-A166-4642-81FC-E546F8C2F66F}"/>
    <cellStyle name="Normal 3 12 2 8" xfId="12262" xr:uid="{948C5381-B2EB-4CF9-AA78-A2A025D126B0}"/>
    <cellStyle name="Normal 3 12 2 9" xfId="12263" xr:uid="{65F1DEF5-894B-4DF6-A322-E18E3D8B7C78}"/>
    <cellStyle name="Normal 3 12 20" xfId="12264" xr:uid="{99186C07-4CE1-4B29-9944-FB463EF4CC42}"/>
    <cellStyle name="Normal 3 12 21" xfId="12265" xr:uid="{C83AB861-C29E-40BD-815B-EB0E11CB1F3C}"/>
    <cellStyle name="Normal 3 12 22" xfId="12266" xr:uid="{9461FCB8-2E4E-4FF4-A3DA-60FF6FDC0FFD}"/>
    <cellStyle name="Normal 3 12 23" xfId="12267" xr:uid="{D998062F-CA2C-4144-9E04-D539112055CB}"/>
    <cellStyle name="Normal 3 12 24" xfId="12268" xr:uid="{5E948042-7765-416C-8D29-93D2FE8650AF}"/>
    <cellStyle name="Normal 3 12 25" xfId="12269" xr:uid="{B2225BD8-195A-4806-B3C6-10F21F5B679B}"/>
    <cellStyle name="Normal 3 12 26" xfId="12270" xr:uid="{B7BF474E-84D0-49C5-93E1-A2222540DA8F}"/>
    <cellStyle name="Normal 3 12 27" xfId="12271" xr:uid="{AA8BA327-8D17-4E29-B48B-A32F858CB776}"/>
    <cellStyle name="Normal 3 12 28" xfId="12272" xr:uid="{99ECA466-4E47-4711-B42A-03F31828D54A}"/>
    <cellStyle name="Normal 3 12 29" xfId="12273" xr:uid="{5D1BA33D-45CF-4836-B984-BA58F79332B4}"/>
    <cellStyle name="Normal 3 12 3" xfId="12274" xr:uid="{88EA27F4-2443-4C94-9034-A2987C7B3CCA}"/>
    <cellStyle name="Normal 3 12 30" xfId="12275" xr:uid="{16EB906C-1387-4128-981B-FA24C793F0D1}"/>
    <cellStyle name="Normal 3 12 31" xfId="12276" xr:uid="{4488642C-9957-4C8E-B7DE-D64C30D9DA09}"/>
    <cellStyle name="Normal 3 12 32" xfId="12277" xr:uid="{E8115B27-D9A6-41DD-A1EE-104A5BDE226B}"/>
    <cellStyle name="Normal 3 12 33" xfId="12278" xr:uid="{8B654563-E09C-4638-BED0-9740A531FD5B}"/>
    <cellStyle name="Normal 3 12 34" xfId="12279" xr:uid="{A6A378BD-F189-4B24-9272-9909746715D4}"/>
    <cellStyle name="Normal 3 12 4" xfId="12280" xr:uid="{F3A6E5BB-FA2C-4141-B6EF-2577F7FE46D0}"/>
    <cellStyle name="Normal 3 12 5" xfId="12281" xr:uid="{A18654BA-1C1B-40F9-A4B2-079A42070E3E}"/>
    <cellStyle name="Normal 3 12 6" xfId="12282" xr:uid="{EEB0F2B9-0915-44C9-B899-BB2083C8A492}"/>
    <cellStyle name="Normal 3 12 7" xfId="12283" xr:uid="{A70A55A1-3446-4ED7-B4D3-B127F3B7297E}"/>
    <cellStyle name="Normal 3 12 8" xfId="12284" xr:uid="{FCB7DD86-C8F2-411C-993B-D8E581770C5F}"/>
    <cellStyle name="Normal 3 12 9" xfId="12285" xr:uid="{F8C19496-C5F2-4968-BFFF-03A3A53C3CBD}"/>
    <cellStyle name="Normal 3 13" xfId="12286" xr:uid="{C9193541-C9F2-47BB-9EDA-A45F8DD3D9D3}"/>
    <cellStyle name="Normal 3 13 10" xfId="12287" xr:uid="{2A00DD13-D90E-4D35-8BA5-15148F1B2377}"/>
    <cellStyle name="Normal 3 13 11" xfId="12288" xr:uid="{9CAACC5D-9461-4D70-B8B8-6A743CAFEC7F}"/>
    <cellStyle name="Normal 3 13 12" xfId="12289" xr:uid="{C3044C87-1692-4A94-A927-83B085EBBEA9}"/>
    <cellStyle name="Normal 3 13 13" xfId="12290" xr:uid="{9FC27ADC-DDEB-4112-9D50-C1B887892179}"/>
    <cellStyle name="Normal 3 13 14" xfId="12291" xr:uid="{68EC4907-80EA-4DD2-BE2A-C4B734C0E180}"/>
    <cellStyle name="Normal 3 13 15" xfId="12292" xr:uid="{0BD4E1F4-3831-4C1E-87BD-BDB0E71D3A74}"/>
    <cellStyle name="Normal 3 13 16" xfId="12293" xr:uid="{98B2961A-0B51-4454-BBD8-084E1753E17D}"/>
    <cellStyle name="Normal 3 13 17" xfId="12294" xr:uid="{F1678DD3-B48B-46CB-A08D-A27963D0A510}"/>
    <cellStyle name="Normal 3 13 18" xfId="12295" xr:uid="{028EBB80-2804-487C-A444-D02CE4DF948B}"/>
    <cellStyle name="Normal 3 13 19" xfId="12296" xr:uid="{6E5FE582-BF61-42FF-83EC-EF4FDBD950B8}"/>
    <cellStyle name="Normal 3 13 2" xfId="12297" xr:uid="{822B97D7-6771-420A-B2C5-88D22360D51C}"/>
    <cellStyle name="Normal 3 13 2 10" xfId="12298" xr:uid="{D93E4E7F-24F2-4A45-A2B3-D634ECD29FC2}"/>
    <cellStyle name="Normal 3 13 2 11" xfId="12299" xr:uid="{36D565E3-E503-49E5-8FAF-71C89A0C461B}"/>
    <cellStyle name="Normal 3 13 2 12" xfId="12300" xr:uid="{9DF4A770-8C7B-4DC1-B16F-8C8A955F7A9F}"/>
    <cellStyle name="Normal 3 13 2 13" xfId="12301" xr:uid="{40FBC903-D6C9-465A-84F8-401AF4ECBDD8}"/>
    <cellStyle name="Normal 3 13 2 14" xfId="12302" xr:uid="{8CE1DA0E-5D7D-475D-B60B-825C15C989A5}"/>
    <cellStyle name="Normal 3 13 2 15" xfId="12303" xr:uid="{7997052D-3D57-4B96-A86F-B5CCF2A91273}"/>
    <cellStyle name="Normal 3 13 2 16" xfId="12304" xr:uid="{82FA2AE6-54C8-47C2-9750-4A647CE8B87B}"/>
    <cellStyle name="Normal 3 13 2 17" xfId="12305" xr:uid="{AABEA02D-3349-403B-ABF8-66FD45B64F16}"/>
    <cellStyle name="Normal 3 13 2 18" xfId="12306" xr:uid="{A0B7A8EA-DD4A-440F-866A-DB58FF363268}"/>
    <cellStyle name="Normal 3 13 2 19" xfId="12307" xr:uid="{3A0F70A6-48B0-417E-9F91-E31098FB2336}"/>
    <cellStyle name="Normal 3 13 2 2" xfId="12308" xr:uid="{30988BC8-8A52-4D61-B08E-52D6849E8CAB}"/>
    <cellStyle name="Normal 3 13 2 20" xfId="12309" xr:uid="{082563C3-7485-406F-8884-19867AA156E9}"/>
    <cellStyle name="Normal 3 13 2 21" xfId="12310" xr:uid="{D3D96F51-6FC0-4412-9DE2-02C7763F95A7}"/>
    <cellStyle name="Normal 3 13 2 22" xfId="12311" xr:uid="{2D0C726B-27B1-4DC7-9B08-F08CE04EF1CD}"/>
    <cellStyle name="Normal 3 13 2 23" xfId="12312" xr:uid="{62B47932-7782-43E0-875B-9B914089AA3C}"/>
    <cellStyle name="Normal 3 13 2 24" xfId="12313" xr:uid="{97F0FE38-B952-44DA-ADCF-F431D0D9941B}"/>
    <cellStyle name="Normal 3 13 2 25" xfId="12314" xr:uid="{46BE9015-FBF3-4046-935F-8D2BD91C8B9E}"/>
    <cellStyle name="Normal 3 13 2 26" xfId="12315" xr:uid="{DE605CC1-8922-4024-9998-A4E7E4198012}"/>
    <cellStyle name="Normal 3 13 2 27" xfId="12316" xr:uid="{5BEEA2A8-822C-4E44-A8AB-9558F729BD36}"/>
    <cellStyle name="Normal 3 13 2 28" xfId="12317" xr:uid="{4E06CC7F-F063-4F20-8F88-8BD00B071FE4}"/>
    <cellStyle name="Normal 3 13 2 29" xfId="12318" xr:uid="{174AD3DE-646E-4DA4-8A88-2D1861625ADD}"/>
    <cellStyle name="Normal 3 13 2 3" xfId="12319" xr:uid="{B31542D1-F73D-45DA-A215-EE87DA26EDB2}"/>
    <cellStyle name="Normal 3 13 2 30" xfId="12320" xr:uid="{0B66914E-AE2E-40DD-B98C-7CD4D1A1AA9F}"/>
    <cellStyle name="Normal 3 13 2 31" xfId="12321" xr:uid="{86265660-E763-472F-8081-0993768DEF5D}"/>
    <cellStyle name="Normal 3 13 2 32" xfId="12322" xr:uid="{6B538917-8D20-4AA0-965E-274CD87FBDC7}"/>
    <cellStyle name="Normal 3 13 2 4" xfId="12323" xr:uid="{00D78ACA-D34F-4FB4-AB5D-A280D9302E48}"/>
    <cellStyle name="Normal 3 13 2 5" xfId="12324" xr:uid="{6BD86886-5498-4767-AF6F-F60B44F4C485}"/>
    <cellStyle name="Normal 3 13 2 6" xfId="12325" xr:uid="{D1B59040-585E-4F2B-8F09-E60CA722137B}"/>
    <cellStyle name="Normal 3 13 2 7" xfId="12326" xr:uid="{76DACE26-2E65-45E6-9C37-FEBFFF2A08FE}"/>
    <cellStyle name="Normal 3 13 2 8" xfId="12327" xr:uid="{AE20EC01-3FFB-436C-9CC2-291F252C710B}"/>
    <cellStyle name="Normal 3 13 2 9" xfId="12328" xr:uid="{B7124358-AB2A-4516-A912-37089494AB8D}"/>
    <cellStyle name="Normal 3 13 20" xfId="12329" xr:uid="{189DCAC2-AF1A-4858-8CC6-B52677693D58}"/>
    <cellStyle name="Normal 3 13 21" xfId="12330" xr:uid="{9D0A0A88-80E2-416C-8FFA-DDB75F98A1F3}"/>
    <cellStyle name="Normal 3 13 22" xfId="12331" xr:uid="{C3CE343C-2434-436B-A551-E3387F9EAB66}"/>
    <cellStyle name="Normal 3 13 23" xfId="12332" xr:uid="{4988D6DC-8D20-4548-AF54-6BC899E8E0DC}"/>
    <cellStyle name="Normal 3 13 24" xfId="12333" xr:uid="{6DA56EDB-8D33-4A68-9FA8-9802CD3B416A}"/>
    <cellStyle name="Normal 3 13 25" xfId="12334" xr:uid="{0F48CBAF-9A52-49D1-8653-A886D14DCA21}"/>
    <cellStyle name="Normal 3 13 26" xfId="12335" xr:uid="{744FD608-19E7-4255-8FA3-1721B595B45E}"/>
    <cellStyle name="Normal 3 13 27" xfId="12336" xr:uid="{616E6075-53B6-4131-88B5-A2B79498D5E5}"/>
    <cellStyle name="Normal 3 13 28" xfId="12337" xr:uid="{54A68567-711E-44AE-94AA-DDE4FC3A7886}"/>
    <cellStyle name="Normal 3 13 29" xfId="12338" xr:uid="{82A015BC-72C7-4166-A6A3-F173D90E6B48}"/>
    <cellStyle name="Normal 3 13 3" xfId="12339" xr:uid="{50AF7004-63FD-47CC-9BED-9BE644A4006C}"/>
    <cellStyle name="Normal 3 13 30" xfId="12340" xr:uid="{A4B933F4-11EE-469D-8DF9-AD2100ADB98D}"/>
    <cellStyle name="Normal 3 13 31" xfId="12341" xr:uid="{9309C9C2-2873-4681-BE34-77A7E05A9E62}"/>
    <cellStyle name="Normal 3 13 32" xfId="12342" xr:uid="{C1FF29FF-DF2A-41E0-8AA2-86F3FDD3F90A}"/>
    <cellStyle name="Normal 3 13 33" xfId="12343" xr:uid="{D8176379-E649-4AC0-ABDD-8F4AEB33BB0E}"/>
    <cellStyle name="Normal 3 13 34" xfId="12344" xr:uid="{8184E318-5003-4A9D-8710-3E4F9D54537C}"/>
    <cellStyle name="Normal 3 13 4" xfId="12345" xr:uid="{5A7B0476-6963-4FAB-A6AA-B7E78C224889}"/>
    <cellStyle name="Normal 3 13 5" xfId="12346" xr:uid="{611B9F26-9751-47A3-8C9E-2BF9405800DA}"/>
    <cellStyle name="Normal 3 13 6" xfId="12347" xr:uid="{764E98ED-9CA0-4801-A5B1-83858672EE13}"/>
    <cellStyle name="Normal 3 13 7" xfId="12348" xr:uid="{0FD039E3-E96C-453C-9C67-2431C8843689}"/>
    <cellStyle name="Normal 3 13 8" xfId="12349" xr:uid="{9C5A2FCD-00F3-49E6-8E3A-8EC30CA6DC8C}"/>
    <cellStyle name="Normal 3 13 9" xfId="12350" xr:uid="{62348690-0C7B-4EAE-833B-1BC2EF1C4F52}"/>
    <cellStyle name="Normal 3 14" xfId="12351" xr:uid="{1EF55968-FE6E-4E9E-9F0E-0ED7A6197825}"/>
    <cellStyle name="Normal 3 14 10" xfId="12352" xr:uid="{8D02CE36-6112-48C2-8EAF-87D59222A9F9}"/>
    <cellStyle name="Normal 3 14 11" xfId="12353" xr:uid="{9B4705A9-E0D4-49C3-897A-D2958FA36CC1}"/>
    <cellStyle name="Normal 3 14 12" xfId="12354" xr:uid="{A329E10F-AB41-4E4C-8D8B-2EAB311A364B}"/>
    <cellStyle name="Normal 3 14 13" xfId="12355" xr:uid="{84EACFC1-E1EA-4875-87BF-9C39CAC42D1F}"/>
    <cellStyle name="Normal 3 14 14" xfId="12356" xr:uid="{7715F909-D839-4A8C-8417-F11EA69CF3A4}"/>
    <cellStyle name="Normal 3 14 15" xfId="12357" xr:uid="{5C7A6837-2BA2-47AD-917E-19A2FAC113DD}"/>
    <cellStyle name="Normal 3 14 16" xfId="12358" xr:uid="{0A1B6A3A-5C60-4F0E-BA9D-D63B7A75AF18}"/>
    <cellStyle name="Normal 3 14 17" xfId="12359" xr:uid="{067C899B-56B1-43E6-B861-10B5651C5936}"/>
    <cellStyle name="Normal 3 14 18" xfId="12360" xr:uid="{A57E9F59-D6A4-4DFD-909D-F409BD0D13CD}"/>
    <cellStyle name="Normal 3 14 19" xfId="12361" xr:uid="{98795858-00DE-4868-B0F6-C57B28C9E438}"/>
    <cellStyle name="Normal 3 14 2" xfId="12362" xr:uid="{1F79A2E6-47FB-4197-92FC-8DAB65122019}"/>
    <cellStyle name="Normal 3 14 2 10" xfId="12363" xr:uid="{D9D1D3AF-CD9D-4172-AC4A-C7EAEAB95DC8}"/>
    <cellStyle name="Normal 3 14 2 11" xfId="12364" xr:uid="{261D379B-4EC8-46E4-9209-F5899ADDF1F7}"/>
    <cellStyle name="Normal 3 14 2 12" xfId="12365" xr:uid="{180A9EEC-7470-4773-924C-18A51EAADF79}"/>
    <cellStyle name="Normal 3 14 2 13" xfId="12366" xr:uid="{A0E0C218-16FF-4D5D-A842-BEB992C4E462}"/>
    <cellStyle name="Normal 3 14 2 14" xfId="12367" xr:uid="{6856F05A-AFFE-4DE5-9195-3D92F1C6866C}"/>
    <cellStyle name="Normal 3 14 2 15" xfId="12368" xr:uid="{9E6D326A-BB25-46F8-A68D-33ECEAC9CD6B}"/>
    <cellStyle name="Normal 3 14 2 16" xfId="12369" xr:uid="{5EB7DD0F-5B52-4FA9-9129-536CF15EAAE5}"/>
    <cellStyle name="Normal 3 14 2 17" xfId="12370" xr:uid="{35FBF0DF-67E1-4984-937C-89D10C790979}"/>
    <cellStyle name="Normal 3 14 2 18" xfId="12371" xr:uid="{95F641C4-D7B4-4387-A27C-DCF5A1C8FC2C}"/>
    <cellStyle name="Normal 3 14 2 19" xfId="12372" xr:uid="{F08C76A8-3BD6-47A3-92D0-B4F8CB216E94}"/>
    <cellStyle name="Normal 3 14 2 2" xfId="12373" xr:uid="{6371B29C-E942-41CD-9357-517DBCDC981C}"/>
    <cellStyle name="Normal 3 14 2 20" xfId="12374" xr:uid="{71A386A1-D79A-454E-AB0A-52D4CBE2212B}"/>
    <cellStyle name="Normal 3 14 2 21" xfId="12375" xr:uid="{80FAC431-0265-45DF-89D9-7C1A150FC150}"/>
    <cellStyle name="Normal 3 14 2 22" xfId="12376" xr:uid="{8701A2E2-E356-4FEB-B5D2-F094549B4442}"/>
    <cellStyle name="Normal 3 14 2 23" xfId="12377" xr:uid="{FADFFAE0-7CAD-4007-84CC-8359AAE5D998}"/>
    <cellStyle name="Normal 3 14 2 24" xfId="12378" xr:uid="{C2995D5E-9556-4A0F-B0AF-9B31EF1EB1FD}"/>
    <cellStyle name="Normal 3 14 2 25" xfId="12379" xr:uid="{AE41A84E-A3BD-42F9-9CDA-5CC9EB2B08C4}"/>
    <cellStyle name="Normal 3 14 2 26" xfId="12380" xr:uid="{C2B82F8F-D4EE-4082-9FC3-8F364A0006A5}"/>
    <cellStyle name="Normal 3 14 2 27" xfId="12381" xr:uid="{36210B99-1AAE-4A4C-8CF7-31CABCFD1E80}"/>
    <cellStyle name="Normal 3 14 2 28" xfId="12382" xr:uid="{095B3B94-D47A-4952-A46A-F400D7EAE5D2}"/>
    <cellStyle name="Normal 3 14 2 29" xfId="12383" xr:uid="{9D88D42E-0BB0-40D3-B999-1A9F1D0A03BA}"/>
    <cellStyle name="Normal 3 14 2 3" xfId="12384" xr:uid="{CD39864E-A4A0-4208-84CC-525A4A4C32E2}"/>
    <cellStyle name="Normal 3 14 2 30" xfId="12385" xr:uid="{41127DCF-C677-41D5-AE7E-E6CD08709672}"/>
    <cellStyle name="Normal 3 14 2 31" xfId="12386" xr:uid="{15498280-FB8B-427E-9E09-5082F5679495}"/>
    <cellStyle name="Normal 3 14 2 32" xfId="12387" xr:uid="{7821D100-F180-42C4-A868-CE6CE0B919C9}"/>
    <cellStyle name="Normal 3 14 2 4" xfId="12388" xr:uid="{2EF13027-1373-4BCA-903B-91272F400F88}"/>
    <cellStyle name="Normal 3 14 2 5" xfId="12389" xr:uid="{626A4B4E-DE2C-4945-91E2-6873A6B2F5AD}"/>
    <cellStyle name="Normal 3 14 2 6" xfId="12390" xr:uid="{8BD51A20-1C93-4750-AFA4-F535D35BF44B}"/>
    <cellStyle name="Normal 3 14 2 7" xfId="12391" xr:uid="{F2C1CFFC-2C1A-4114-A589-FD464A4A9709}"/>
    <cellStyle name="Normal 3 14 2 8" xfId="12392" xr:uid="{5C7A4026-63FF-4F26-912C-2154C4B17D35}"/>
    <cellStyle name="Normal 3 14 2 9" xfId="12393" xr:uid="{B13950CA-0A37-47B5-ABEA-87017284FBCE}"/>
    <cellStyle name="Normal 3 14 20" xfId="12394" xr:uid="{02942CA5-2510-4DF4-ACDA-82EA5B597CD3}"/>
    <cellStyle name="Normal 3 14 21" xfId="12395" xr:uid="{AD584657-C0B9-4D5A-B315-07A24A953D39}"/>
    <cellStyle name="Normal 3 14 22" xfId="12396" xr:uid="{7B71E209-A7ED-4B90-91FF-891722CC4DC7}"/>
    <cellStyle name="Normal 3 14 23" xfId="12397" xr:uid="{2D9D75F9-9A20-42C2-BD43-A77973725301}"/>
    <cellStyle name="Normal 3 14 24" xfId="12398" xr:uid="{C13A1A43-8527-4E51-BA9E-52035B2F791C}"/>
    <cellStyle name="Normal 3 14 25" xfId="12399" xr:uid="{B330F5C2-E4C8-4C1D-BF0F-A39B88B06E4F}"/>
    <cellStyle name="Normal 3 14 26" xfId="12400" xr:uid="{71D9E4A6-8ED5-46C9-9422-808E86DC484A}"/>
    <cellStyle name="Normal 3 14 27" xfId="12401" xr:uid="{C564BBF5-A0B3-493C-BC3B-CC2556232502}"/>
    <cellStyle name="Normal 3 14 28" xfId="12402" xr:uid="{9EB6C7C9-C885-405B-ABF5-08D5CA8FCA88}"/>
    <cellStyle name="Normal 3 14 29" xfId="12403" xr:uid="{AFC79792-2434-47E9-B745-706542F8FD80}"/>
    <cellStyle name="Normal 3 14 3" xfId="12404" xr:uid="{F7F6A24E-243C-4020-A27F-15BC201A81B7}"/>
    <cellStyle name="Normal 3 14 30" xfId="12405" xr:uid="{8A76596D-0CB3-447D-9378-AD67D3C5952D}"/>
    <cellStyle name="Normal 3 14 31" xfId="12406" xr:uid="{D0B28E22-8FAE-4336-B087-CB61EE406011}"/>
    <cellStyle name="Normal 3 14 32" xfId="12407" xr:uid="{88E43432-06BA-467C-8465-D3B30BC7C542}"/>
    <cellStyle name="Normal 3 14 33" xfId="12408" xr:uid="{D13739D0-63B0-4453-94AB-F72908D37475}"/>
    <cellStyle name="Normal 3 14 34" xfId="12409" xr:uid="{E5501D64-7BC2-464C-A09D-536D54D6CFD7}"/>
    <cellStyle name="Normal 3 14 4" xfId="12410" xr:uid="{93C88338-990E-419C-BA4A-44601F834DEA}"/>
    <cellStyle name="Normal 3 14 5" xfId="12411" xr:uid="{8D372DD6-301C-4439-BA61-06CE49046E05}"/>
    <cellStyle name="Normal 3 14 6" xfId="12412" xr:uid="{1701BE71-16BD-4B0F-9615-A49DBF324C22}"/>
    <cellStyle name="Normal 3 14 7" xfId="12413" xr:uid="{0EFF4791-442C-4A9F-ABD4-718979DA24B4}"/>
    <cellStyle name="Normal 3 14 8" xfId="12414" xr:uid="{93FF9B7C-D5F3-4B1E-8DED-2BF169450DFA}"/>
    <cellStyle name="Normal 3 14 9" xfId="12415" xr:uid="{0AC9FE30-DC62-4C71-B7D3-9CB5D893EEA3}"/>
    <cellStyle name="Normal 3 15" xfId="12416" xr:uid="{10BD8F85-0D2F-4E33-88E2-32A2A6C1254A}"/>
    <cellStyle name="Normal 3 15 10" xfId="12417" xr:uid="{599E935B-C2E7-4970-B309-D06928FE8E3A}"/>
    <cellStyle name="Normal 3 15 11" xfId="12418" xr:uid="{CFB95E5E-DF23-4A42-945E-628C5DD4450F}"/>
    <cellStyle name="Normal 3 15 12" xfId="12419" xr:uid="{D161D78D-DAA1-4E84-B103-3EDC29F6FD19}"/>
    <cellStyle name="Normal 3 15 13" xfId="12420" xr:uid="{ADBAA490-747C-4E44-AD9A-4879E33B49EE}"/>
    <cellStyle name="Normal 3 15 14" xfId="12421" xr:uid="{C06809F9-9478-48F9-878A-2181C217F262}"/>
    <cellStyle name="Normal 3 15 15" xfId="12422" xr:uid="{D5126C80-146E-4B46-9B87-206D994A766C}"/>
    <cellStyle name="Normal 3 15 16" xfId="12423" xr:uid="{E07DD4C8-D4E2-41FE-BEF6-766D88A8FEC7}"/>
    <cellStyle name="Normal 3 15 17" xfId="12424" xr:uid="{64746EE7-F079-4989-A90D-37CCC31A3BAC}"/>
    <cellStyle name="Normal 3 15 18" xfId="12425" xr:uid="{50E960A7-B5D0-4E07-816B-2A7068038F2A}"/>
    <cellStyle name="Normal 3 15 19" xfId="12426" xr:uid="{531BD0DE-8EB1-414E-B96D-E8C24A800A4E}"/>
    <cellStyle name="Normal 3 15 2" xfId="12427" xr:uid="{3448F675-51A1-4D83-9249-12C522E116FE}"/>
    <cellStyle name="Normal 3 15 20" xfId="12428" xr:uid="{B9CCEC5E-B8E8-4F48-B190-AAB5B3811782}"/>
    <cellStyle name="Normal 3 15 21" xfId="12429" xr:uid="{D74BF495-1ABA-4D63-A4CF-55101DE8709B}"/>
    <cellStyle name="Normal 3 15 22" xfId="12430" xr:uid="{8A08C93A-82E0-45F0-876E-CEAD1F04A673}"/>
    <cellStyle name="Normal 3 15 23" xfId="12431" xr:uid="{C158D3E8-9337-4C64-9499-00120713E84E}"/>
    <cellStyle name="Normal 3 15 24" xfId="12432" xr:uid="{ADFEC9D9-22EA-4DE7-BD95-B0D9D446AFB7}"/>
    <cellStyle name="Normal 3 15 25" xfId="12433" xr:uid="{EBFD05CD-7402-4874-BB05-48EEAAAABF06}"/>
    <cellStyle name="Normal 3 15 26" xfId="12434" xr:uid="{82D8E58E-44A5-441E-821A-7A0643005113}"/>
    <cellStyle name="Normal 3 15 27" xfId="12435" xr:uid="{3545CFBB-6D73-400B-9DF1-1AA24DF6CD51}"/>
    <cellStyle name="Normal 3 15 28" xfId="12436" xr:uid="{8F54B25A-ED57-431D-A60A-AB87A07B3142}"/>
    <cellStyle name="Normal 3 15 29" xfId="12437" xr:uid="{F171CBEC-B665-4EDF-88B5-4759649D94D9}"/>
    <cellStyle name="Normal 3 15 3" xfId="12438" xr:uid="{D9B537A4-AFFE-43F8-BD3D-3C8AA3BF11EE}"/>
    <cellStyle name="Normal 3 15 30" xfId="12439" xr:uid="{619977E5-0CD0-4FAB-9F5D-7DC5BD872BF3}"/>
    <cellStyle name="Normal 3 15 31" xfId="12440" xr:uid="{9E41EE14-A8E1-4C02-AA8D-003B12383025}"/>
    <cellStyle name="Normal 3 15 32" xfId="12441" xr:uid="{AB3E93E9-9272-417B-97F2-6D94A5F42A63}"/>
    <cellStyle name="Normal 3 15 4" xfId="12442" xr:uid="{1B4453FC-0362-4BD0-93CF-27A92E93CD1C}"/>
    <cellStyle name="Normal 3 15 5" xfId="12443" xr:uid="{03A729B1-2431-4B53-BC78-F7F2DA62A9D4}"/>
    <cellStyle name="Normal 3 15 6" xfId="12444" xr:uid="{54592D24-45AC-42D0-9758-D77814E5610F}"/>
    <cellStyle name="Normal 3 15 7" xfId="12445" xr:uid="{F2B018DB-81C5-45DF-A971-193B0DA0058F}"/>
    <cellStyle name="Normal 3 15 8" xfId="12446" xr:uid="{284B82BD-5D5E-4698-92DE-DE45C76F48F5}"/>
    <cellStyle name="Normal 3 15 9" xfId="12447" xr:uid="{DD54786F-314F-4038-9414-440459CCBEBF}"/>
    <cellStyle name="Normal 3 16" xfId="12448" xr:uid="{FA0C3659-324B-4FE9-805C-99C2134469EC}"/>
    <cellStyle name="Normal 3 16 10" xfId="12449" xr:uid="{2E18F109-AF53-4198-B5B9-7D6AD1E260C0}"/>
    <cellStyle name="Normal 3 16 11" xfId="12450" xr:uid="{72FA0A96-A214-40AB-A07F-515A24E081DF}"/>
    <cellStyle name="Normal 3 16 12" xfId="12451" xr:uid="{893E3923-C3F2-4588-BEDF-679BB6B437E6}"/>
    <cellStyle name="Normal 3 16 13" xfId="12452" xr:uid="{F97713AF-9434-44A0-A27E-018E74C24FE4}"/>
    <cellStyle name="Normal 3 16 14" xfId="12453" xr:uid="{FFCC2EF8-EEA9-43A3-8AC4-88441A0404C3}"/>
    <cellStyle name="Normal 3 16 15" xfId="12454" xr:uid="{60C65622-757A-4904-B891-8A8FE16970F6}"/>
    <cellStyle name="Normal 3 16 16" xfId="12455" xr:uid="{486A7747-6444-466A-A561-9AA9937819A0}"/>
    <cellStyle name="Normal 3 16 17" xfId="12456" xr:uid="{BC65D067-7434-48B5-9E4B-8FD8CA1A1047}"/>
    <cellStyle name="Normal 3 16 18" xfId="12457" xr:uid="{862C6AC1-E28B-4632-B9D7-8D8AF25F8314}"/>
    <cellStyle name="Normal 3 16 19" xfId="12458" xr:uid="{B2271A8A-C0F5-430C-8139-2F28A10A511F}"/>
    <cellStyle name="Normal 3 16 2" xfId="12459" xr:uid="{E468486A-C1B6-4B55-8A43-0AAD2E5C62F8}"/>
    <cellStyle name="Normal 3 16 20" xfId="12460" xr:uid="{3E9C4435-38B1-4E57-A2B2-80E675E2B961}"/>
    <cellStyle name="Normal 3 16 21" xfId="12461" xr:uid="{B75437C5-0A8D-4EEF-91D2-3E3CB1C6271F}"/>
    <cellStyle name="Normal 3 16 22" xfId="12462" xr:uid="{2EC02E8F-A28A-452D-B154-510FF9C16C39}"/>
    <cellStyle name="Normal 3 16 23" xfId="12463" xr:uid="{3C11A7C0-738A-42A3-BC87-C5430C848267}"/>
    <cellStyle name="Normal 3 16 24" xfId="12464" xr:uid="{442C46AE-2075-4DA6-8F9C-A124CA9431FF}"/>
    <cellStyle name="Normal 3 16 25" xfId="12465" xr:uid="{F49C866A-DE85-4130-90AA-F0C2F173450C}"/>
    <cellStyle name="Normal 3 16 26" xfId="12466" xr:uid="{47681B6A-711C-4EE0-8B49-ACD0470F77D7}"/>
    <cellStyle name="Normal 3 16 27" xfId="12467" xr:uid="{2B09C465-E6A1-4C0A-B4A7-AFA1886078D0}"/>
    <cellStyle name="Normal 3 16 28" xfId="12468" xr:uid="{26019193-F854-4C90-B476-224C21BF51E0}"/>
    <cellStyle name="Normal 3 16 29" xfId="12469" xr:uid="{A72FD798-D14D-4EA1-8FE3-1DB8693DB4C1}"/>
    <cellStyle name="Normal 3 16 3" xfId="12470" xr:uid="{4A55038E-5FAC-432D-9E2D-8A69A171B983}"/>
    <cellStyle name="Normal 3 16 30" xfId="12471" xr:uid="{D54DFA2A-1679-41C2-9099-3D8157B9B959}"/>
    <cellStyle name="Normal 3 16 31" xfId="12472" xr:uid="{6D84A000-FF39-4910-A603-0D4D6DB9A439}"/>
    <cellStyle name="Normal 3 16 32" xfId="12473" xr:uid="{DCB0D150-0107-44E0-A236-AF42E06E4EE9}"/>
    <cellStyle name="Normal 3 16 4" xfId="12474" xr:uid="{03B9F112-D7B8-41C4-8C83-A63448A96441}"/>
    <cellStyle name="Normal 3 16 5" xfId="12475" xr:uid="{6B44F0F2-0A19-4EB7-A425-439C27AD1FCB}"/>
    <cellStyle name="Normal 3 16 6" xfId="12476" xr:uid="{B6D2F90B-0970-4561-869D-D4AECF1BF1D6}"/>
    <cellStyle name="Normal 3 16 7" xfId="12477" xr:uid="{8AF04C06-EEF1-4E9E-B49B-459352E0D56C}"/>
    <cellStyle name="Normal 3 16 8" xfId="12478" xr:uid="{B012C7FF-E400-4F99-9F0C-9C76231E94E5}"/>
    <cellStyle name="Normal 3 16 9" xfId="12479" xr:uid="{B22F0799-4136-48BC-85F0-568EA88EEBD1}"/>
    <cellStyle name="Normal 3 17" xfId="12480" xr:uid="{716ECFCA-66EA-439A-8E7F-EAB0E7DB9239}"/>
    <cellStyle name="Normal 3 17 2" xfId="12481" xr:uid="{BAEDE093-1DF8-4FEC-8656-2C2522495482}"/>
    <cellStyle name="Normal 3 17 3" xfId="12482" xr:uid="{E6256527-C2E5-497A-B502-EA663D9D8B0F}"/>
    <cellStyle name="Normal 3 17 4" xfId="12483" xr:uid="{1EF9B835-AA75-488A-8545-2A021D513B0B}"/>
    <cellStyle name="Normal 3 17 5" xfId="12484" xr:uid="{4AAAFC81-97ED-4DF7-96D8-3F9EF1F6FA78}"/>
    <cellStyle name="Normal 3 17 6" xfId="12485" xr:uid="{8ABB9110-5506-4501-8FA7-3628EE8C40A5}"/>
    <cellStyle name="Normal 3 18" xfId="12486" xr:uid="{A979F798-20EB-4446-AE0A-226AC90E77CE}"/>
    <cellStyle name="Normal 3 18 2" xfId="12487" xr:uid="{F97771D8-084D-4302-A3D9-7F3BCE76C568}"/>
    <cellStyle name="Normal 3 18 3" xfId="12488" xr:uid="{B7000A4E-49CE-4BA2-855B-6187B602C09A}"/>
    <cellStyle name="Normal 3 18 4" xfId="12489" xr:uid="{DFFE1C10-2AA7-4033-9F10-53CA459437AB}"/>
    <cellStyle name="Normal 3 18 5" xfId="12490" xr:uid="{9AFA95EB-4224-4C23-A745-B4CCCAD9248F}"/>
    <cellStyle name="Normal 3 18 6" xfId="12491" xr:uid="{8F1593A7-2B71-454A-B58B-7C0AF02E5598}"/>
    <cellStyle name="Normal 3 19" xfId="12492" xr:uid="{60AF0667-8868-477C-82B5-9832CB5D0F99}"/>
    <cellStyle name="Normal 3 19 2" xfId="12493" xr:uid="{049871D3-9EDE-4255-8213-C7C97431B288}"/>
    <cellStyle name="Normal 3 19 3" xfId="12494" xr:uid="{CC694950-27E1-4727-B8F8-6C840E356D31}"/>
    <cellStyle name="Normal 3 19 4" xfId="12495" xr:uid="{D1557E21-BD03-4633-9351-E9A6133A201B}"/>
    <cellStyle name="Normal 3 19 5" xfId="12496" xr:uid="{CACF06C5-E186-42BA-B3C0-82FD703FD3EF}"/>
    <cellStyle name="Normal 3 19 6" xfId="12497" xr:uid="{C5E5A564-FCEA-4F20-AB77-DA5BD4A364E3}"/>
    <cellStyle name="Normal 3 2" xfId="12498" xr:uid="{72C92ADB-AB58-4220-BF87-B81986A79B2E}"/>
    <cellStyle name="Normal 3 2 10" xfId="12499" xr:uid="{07965991-4A8E-4A42-9620-C8962F071620}"/>
    <cellStyle name="Normal 3 2 11" xfId="12500" xr:uid="{0755B722-A1BB-411E-9121-78489F677F22}"/>
    <cellStyle name="Normal 3 2 12" xfId="12501" xr:uid="{4300F7F8-014A-466D-9503-9F96B6CE99DC}"/>
    <cellStyle name="Normal 3 2 13" xfId="12502" xr:uid="{90FF4F4C-5EF4-4905-AE60-9E09ADCD5662}"/>
    <cellStyle name="Normal 3 2 14" xfId="12503" xr:uid="{954BC4B4-1802-40FF-8577-3048333E46F7}"/>
    <cellStyle name="Normal 3 2 15" xfId="12504" xr:uid="{457CB46C-1EF4-4F5B-B3F3-DD73D7574DAF}"/>
    <cellStyle name="Normal 3 2 16" xfId="12505" xr:uid="{8B5A317A-C043-4F8F-8CC4-827356D72169}"/>
    <cellStyle name="Normal 3 2 17" xfId="12506" xr:uid="{2DF1E150-4996-4E19-88B8-A58082849BCD}"/>
    <cellStyle name="Normal 3 2 18" xfId="12507" xr:uid="{D31C9A0B-297B-4317-ABD4-B63FC4226194}"/>
    <cellStyle name="Normal 3 2 19" xfId="12508" xr:uid="{6F28A08D-C225-4701-ADC5-01749A132789}"/>
    <cellStyle name="Normal 3 2 2" xfId="12509" xr:uid="{5CCAC09E-5863-4C9F-9B00-AEFA152D422F}"/>
    <cellStyle name="Normal 3 2 2 10" xfId="12510" xr:uid="{57416FD3-A86E-4E7C-A5A1-A00697B750D3}"/>
    <cellStyle name="Normal 3 2 2 11" xfId="12511" xr:uid="{D6AAF428-4579-423C-900B-9ED082472DD9}"/>
    <cellStyle name="Normal 3 2 2 12" xfId="12512" xr:uid="{3AFFF59D-7F01-482C-BAEA-4605EE9C6D14}"/>
    <cellStyle name="Normal 3 2 2 13" xfId="12513" xr:uid="{FE899C85-3579-4DFB-A476-6F4B6D0B440A}"/>
    <cellStyle name="Normal 3 2 2 14" xfId="12514" xr:uid="{22F63A8D-E7D1-45DA-85B0-426A28AAD283}"/>
    <cellStyle name="Normal 3 2 2 15" xfId="12515" xr:uid="{48C9148B-9B10-47A7-AA17-21E5AA5BCF3F}"/>
    <cellStyle name="Normal 3 2 2 16" xfId="12516" xr:uid="{049D5DFD-6490-443D-B252-2FA10861C0ED}"/>
    <cellStyle name="Normal 3 2 2 17" xfId="12517" xr:uid="{6F0D1274-B460-4AA9-8343-C191DFCAD06F}"/>
    <cellStyle name="Normal 3 2 2 18" xfId="12518" xr:uid="{EBE2FAD3-CCFA-487E-983C-E81E535417EB}"/>
    <cellStyle name="Normal 3 2 2 19" xfId="12519" xr:uid="{54E35599-50CF-40D5-A7D0-F27BA98A0568}"/>
    <cellStyle name="Normal 3 2 2 2" xfId="12520" xr:uid="{064A7FCF-3F0D-42E3-8110-0E0B59184C29}"/>
    <cellStyle name="Normal 3 2 2 2 10" xfId="12521" xr:uid="{34DBE422-949D-44F7-8419-131F37C18927}"/>
    <cellStyle name="Normal 3 2 2 2 11" xfId="12522" xr:uid="{383B03BC-792B-4BC8-B08D-C6D61D81CC37}"/>
    <cellStyle name="Normal 3 2 2 2 12" xfId="12523" xr:uid="{D077911D-F1B0-445B-8016-2188BB3CBA92}"/>
    <cellStyle name="Normal 3 2 2 2 13" xfId="12524" xr:uid="{A64AA31E-A676-4728-99FB-E006B8701D4A}"/>
    <cellStyle name="Normal 3 2 2 2 14" xfId="12525" xr:uid="{8D8A0D4A-92E3-4450-AF54-229B7265F63E}"/>
    <cellStyle name="Normal 3 2 2 2 15" xfId="12526" xr:uid="{6A4414B8-2222-4D3B-BD9C-D40CF5DB351B}"/>
    <cellStyle name="Normal 3 2 2 2 16" xfId="12527" xr:uid="{E077C84F-503B-44B5-965D-0D811E9AD8F7}"/>
    <cellStyle name="Normal 3 2 2 2 17" xfId="12528" xr:uid="{360BD96A-FE30-4B4D-A07A-4760AF907A41}"/>
    <cellStyle name="Normal 3 2 2 2 18" xfId="12529" xr:uid="{9420AFB5-1B7E-4904-A26F-FA27EBEEA366}"/>
    <cellStyle name="Normal 3 2 2 2 19" xfId="12530" xr:uid="{7786ADC9-FB14-40C1-9C9A-9E6AAED84616}"/>
    <cellStyle name="Normal 3 2 2 2 2" xfId="12531" xr:uid="{1C9DAACA-8FCC-4575-A54D-D5374B8A7608}"/>
    <cellStyle name="Normal 3 2 2 2 2 10" xfId="12532" xr:uid="{9FC25D5C-D416-4755-B23F-452F6B80F876}"/>
    <cellStyle name="Normal 3 2 2 2 2 11" xfId="12533" xr:uid="{578D25A1-5400-45B8-8902-18280D868893}"/>
    <cellStyle name="Normal 3 2 2 2 2 12" xfId="12534" xr:uid="{BD40D011-32CE-4AEF-88D9-B2B39033DB40}"/>
    <cellStyle name="Normal 3 2 2 2 2 13" xfId="12535" xr:uid="{887AC683-E56C-423C-8D62-20484B4220E8}"/>
    <cellStyle name="Normal 3 2 2 2 2 14" xfId="12536" xr:uid="{D93204CE-1246-4AD7-B3FE-696765017571}"/>
    <cellStyle name="Normal 3 2 2 2 2 15" xfId="12537" xr:uid="{AC990D1C-FEBE-4ED5-8D8E-311445067461}"/>
    <cellStyle name="Normal 3 2 2 2 2 16" xfId="12538" xr:uid="{143B9066-AD95-49A3-BF1F-8A8A45268CAD}"/>
    <cellStyle name="Normal 3 2 2 2 2 17" xfId="12539" xr:uid="{F4AFB2C5-98E5-4633-BA29-C95BAAB2BE8F}"/>
    <cellStyle name="Normal 3 2 2 2 2 18" xfId="12540" xr:uid="{D6072882-D762-4883-BF10-05E6D8836FEF}"/>
    <cellStyle name="Normal 3 2 2 2 2 19" xfId="12541" xr:uid="{B647B0FA-4C55-46E1-B93E-8CBF00AFFCB7}"/>
    <cellStyle name="Normal 3 2 2 2 2 2" xfId="12542" xr:uid="{64C978D1-3EE3-4522-93EB-E7F4DDBE2D9D}"/>
    <cellStyle name="Normal 3 2 2 2 2 2 10" xfId="12543" xr:uid="{C741BCD3-F8E6-4EA4-95EC-9DE090AA1B6F}"/>
    <cellStyle name="Normal 3 2 2 2 2 2 11" xfId="12544" xr:uid="{B9C7B5EE-6B73-43EB-8F14-E5FBEE95FCA1}"/>
    <cellStyle name="Normal 3 2 2 2 2 2 12" xfId="12545" xr:uid="{3A3A79B2-8860-4513-AC2D-59A19CE82C4E}"/>
    <cellStyle name="Normal 3 2 2 2 2 2 13" xfId="12546" xr:uid="{93EFBC73-077A-4986-A23E-3EFFC28B66E1}"/>
    <cellStyle name="Normal 3 2 2 2 2 2 14" xfId="12547" xr:uid="{6DBEC43B-6C18-41EA-B293-2748E00C4AEB}"/>
    <cellStyle name="Normal 3 2 2 2 2 2 15" xfId="12548" xr:uid="{775F864D-4428-440E-91A1-61F2DEA5C4F6}"/>
    <cellStyle name="Normal 3 2 2 2 2 2 16" xfId="12549" xr:uid="{1A60A26A-8418-4942-B746-DB730F54883D}"/>
    <cellStyle name="Normal 3 2 2 2 2 2 17" xfId="12550" xr:uid="{B9D42E70-E628-415F-801F-565BE878698F}"/>
    <cellStyle name="Normal 3 2 2 2 2 2 18" xfId="12551" xr:uid="{5CF5AE1A-B6A6-461C-BAB3-E42CAED225A0}"/>
    <cellStyle name="Normal 3 2 2 2 2 2 19" xfId="12552" xr:uid="{B4F9B42C-E314-4140-91A1-E96BADB47622}"/>
    <cellStyle name="Normal 3 2 2 2 2 2 2" xfId="12553" xr:uid="{163B7B99-5212-4120-9922-8F408342A660}"/>
    <cellStyle name="Normal 3 2 2 2 2 2 20" xfId="12554" xr:uid="{802A040C-A74E-45FC-8A61-37AAE303A945}"/>
    <cellStyle name="Normal 3 2 2 2 2 2 21" xfId="12555" xr:uid="{F4074A22-619B-45CC-A6D4-F7D2361892A1}"/>
    <cellStyle name="Normal 3 2 2 2 2 2 22" xfId="12556" xr:uid="{6DF39D8D-7ABE-4B38-9601-C8DA4478E91E}"/>
    <cellStyle name="Normal 3 2 2 2 2 2 23" xfId="12557" xr:uid="{99D50EF3-800A-4580-AFED-9EAFD793DCC8}"/>
    <cellStyle name="Normal 3 2 2 2 2 2 24" xfId="12558" xr:uid="{BB545018-C013-4AA8-9011-F9E5624ED490}"/>
    <cellStyle name="Normal 3 2 2 2 2 2 25" xfId="12559" xr:uid="{F564522B-660E-4A77-8578-7F9EBFCC285E}"/>
    <cellStyle name="Normal 3 2 2 2 2 2 26" xfId="12560" xr:uid="{F7E3EBCA-C23B-4197-9C95-0E557AC641D7}"/>
    <cellStyle name="Normal 3 2 2 2 2 2 27" xfId="12561" xr:uid="{8E89CA7D-D8AA-413B-8F50-D18EA9DEBE04}"/>
    <cellStyle name="Normal 3 2 2 2 2 2 28" xfId="12562" xr:uid="{AD8F958C-749A-4211-9EEE-32C0A8234E6D}"/>
    <cellStyle name="Normal 3 2 2 2 2 2 29" xfId="12563" xr:uid="{12DCA337-8FC0-4999-9A98-11C83BAED694}"/>
    <cellStyle name="Normal 3 2 2 2 2 2 3" xfId="12564" xr:uid="{182C3C98-6012-47CC-9181-798C587D4FAF}"/>
    <cellStyle name="Normal 3 2 2 2 2 2 30" xfId="12565" xr:uid="{3FC4746D-33BA-4198-8D5E-16DD98825B41}"/>
    <cellStyle name="Normal 3 2 2 2 2 2 31" xfId="12566" xr:uid="{932A1B48-6434-4CA4-84B6-1AF0FF948D14}"/>
    <cellStyle name="Normal 3 2 2 2 2 2 32" xfId="12567" xr:uid="{AC2976E9-CBF3-450D-B0B0-04033D8D3DEB}"/>
    <cellStyle name="Normal 3 2 2 2 2 2 33" xfId="12568" xr:uid="{E157B8CF-7A0B-416D-B6C3-AD38837E8317}"/>
    <cellStyle name="Normal 3 2 2 2 2 2 34" xfId="12569" xr:uid="{BB4CB3E3-A6D0-44E4-8DE3-4B993DF984D0}"/>
    <cellStyle name="Normal 3 2 2 2 2 2 35" xfId="12570" xr:uid="{81ECBCCD-5DCC-48CD-A82F-D5632225A959}"/>
    <cellStyle name="Normal 3 2 2 2 2 2 36" xfId="12571" xr:uid="{00BBBD5A-23EE-4E58-B9BF-272C286A9C06}"/>
    <cellStyle name="Normal 3 2 2 2 2 2 37" xfId="12572" xr:uid="{868A3ED6-1970-47B9-B47F-BBF27751EF83}"/>
    <cellStyle name="Normal 3 2 2 2 2 2 38" xfId="12573" xr:uid="{CA1E0BAA-257C-4D55-A5D9-C069F020E6C9}"/>
    <cellStyle name="Normal 3 2 2 2 2 2 39" xfId="12574" xr:uid="{ECE6DD43-58B3-41D1-BC92-B14FF68F526C}"/>
    <cellStyle name="Normal 3 2 2 2 2 2 4" xfId="12575" xr:uid="{65401F20-9C6C-4A7A-8FC5-3EB91FD4C746}"/>
    <cellStyle name="Normal 3 2 2 2 2 2 40" xfId="12576" xr:uid="{4C74E9D0-307C-4DD2-94BD-4B4526041611}"/>
    <cellStyle name="Normal 3 2 2 2 2 2 41" xfId="12577" xr:uid="{55F80E02-3644-422C-A33E-D49639A613A0}"/>
    <cellStyle name="Normal 3 2 2 2 2 2 42" xfId="12578" xr:uid="{D6C87E13-4E4D-4A2A-9D68-F099C971E62D}"/>
    <cellStyle name="Normal 3 2 2 2 2 2 43" xfId="12579" xr:uid="{885D047C-9212-4C9C-A5B3-527F72C0D070}"/>
    <cellStyle name="Normal 3 2 2 2 2 2 44" xfId="12580" xr:uid="{AF6FF4E6-99A3-4B93-8FAA-082F93E23C95}"/>
    <cellStyle name="Normal 3 2 2 2 2 2 45" xfId="12581" xr:uid="{4D331823-A418-4D76-9C4F-1E37CA46E2FF}"/>
    <cellStyle name="Normal 3 2 2 2 2 2 46" xfId="12582" xr:uid="{FADC13DE-6E09-442A-BB4C-44742C575B2E}"/>
    <cellStyle name="Normal 3 2 2 2 2 2 47" xfId="12583" xr:uid="{605AA409-8818-487F-BB1B-72609376376A}"/>
    <cellStyle name="Normal 3 2 2 2 2 2 5" xfId="12584" xr:uid="{699F3AE6-ABD9-4560-85BA-DB1D417E9FDD}"/>
    <cellStyle name="Normal 3 2 2 2 2 2 6" xfId="12585" xr:uid="{67F4187C-8EBA-4725-8ECC-C5DE52E459DE}"/>
    <cellStyle name="Normal 3 2 2 2 2 2 7" xfId="12586" xr:uid="{08B3040F-235C-4BA3-9415-B04659190DE9}"/>
    <cellStyle name="Normal 3 2 2 2 2 2 8" xfId="12587" xr:uid="{EDD5EAC0-4EA7-4512-9AF6-20F602535E88}"/>
    <cellStyle name="Normal 3 2 2 2 2 2 9" xfId="12588" xr:uid="{36F22C87-9AE5-40BB-83CD-4A40C155AD60}"/>
    <cellStyle name="Normal 3 2 2 2 2 20" xfId="12589" xr:uid="{52B2B8F8-5757-4995-83BE-1E5DAC7119E1}"/>
    <cellStyle name="Normal 3 2 2 2 2 21" xfId="12590" xr:uid="{A9F91F16-57C5-456A-B3F5-7F445C42DA5E}"/>
    <cellStyle name="Normal 3 2 2 2 2 22" xfId="12591" xr:uid="{DFEBE5B1-E0B1-4D93-95AC-D173D1C69168}"/>
    <cellStyle name="Normal 3 2 2 2 2 23" xfId="12592" xr:uid="{8CB4AAD9-F456-45EE-A9D5-7394369FCD62}"/>
    <cellStyle name="Normal 3 2 2 2 2 24" xfId="12593" xr:uid="{CF4DD6EA-F2A9-44DD-850E-1DB114EBE5CB}"/>
    <cellStyle name="Normal 3 2 2 2 2 25" xfId="12594" xr:uid="{CE917AED-118B-4716-B600-5BB3861129C3}"/>
    <cellStyle name="Normal 3 2 2 2 2 26" xfId="12595" xr:uid="{C626CA6A-EB91-47C4-9B49-221D7660B860}"/>
    <cellStyle name="Normal 3 2 2 2 2 27" xfId="12596" xr:uid="{E3C21AAD-5CF8-4675-95B0-0372DC58CB7A}"/>
    <cellStyle name="Normal 3 2 2 2 2 28" xfId="12597" xr:uid="{FBD94439-F675-421A-A7E8-C9BA13B956DE}"/>
    <cellStyle name="Normal 3 2 2 2 2 29" xfId="12598" xr:uid="{BBED4B36-3FA4-4707-82EE-2F673305AA6A}"/>
    <cellStyle name="Normal 3 2 2 2 2 3" xfId="12599" xr:uid="{8C0EF1D5-92F6-45F9-BDC7-0DC304E8F347}"/>
    <cellStyle name="Normal 3 2 2 2 2 30" xfId="12600" xr:uid="{95699301-3555-4B76-8CD2-7EE5ED68D60E}"/>
    <cellStyle name="Normal 3 2 2 2 2 31" xfId="12601" xr:uid="{534F5ED8-1482-4994-9387-57A2AAB4B7FC}"/>
    <cellStyle name="Normal 3 2 2 2 2 32" xfId="12602" xr:uid="{CF97D8F2-89CB-45D1-B5C8-68BDAC1065F0}"/>
    <cellStyle name="Normal 3 2 2 2 2 33" xfId="12603" xr:uid="{58E4E48B-2927-4AEF-9F1E-4332ECF12CA2}"/>
    <cellStyle name="Normal 3 2 2 2 2 34" xfId="12604" xr:uid="{8F213672-AF87-4256-AA1C-2470E9BC551D}"/>
    <cellStyle name="Normal 3 2 2 2 2 35" xfId="12605" xr:uid="{FE1E5C46-7307-4385-9063-9E07797E5389}"/>
    <cellStyle name="Normal 3 2 2 2 2 36" xfId="12606" xr:uid="{7629C916-81A2-4B0A-A47B-2B63BEA5E159}"/>
    <cellStyle name="Normal 3 2 2 2 2 37" xfId="12607" xr:uid="{C803D91C-4DAB-45C6-A4F6-90016B7E1CE6}"/>
    <cellStyle name="Normal 3 2 2 2 2 38" xfId="12608" xr:uid="{F42A1B49-2178-4CB8-A065-A741B09580E2}"/>
    <cellStyle name="Normal 3 2 2 2 2 39" xfId="12609" xr:uid="{5FD905A6-5B41-4511-97D5-4940EF84512A}"/>
    <cellStyle name="Normal 3 2 2 2 2 4" xfId="12610" xr:uid="{9B82995D-C4EF-4EC7-8E65-E71E1B8101DE}"/>
    <cellStyle name="Normal 3 2 2 2 2 40" xfId="12611" xr:uid="{68DA0F21-ACA1-4AB2-B8BF-837AE3FC58D8}"/>
    <cellStyle name="Normal 3 2 2 2 2 41" xfId="12612" xr:uid="{179ED364-DBF2-423D-B10B-A6BA679D6D0E}"/>
    <cellStyle name="Normal 3 2 2 2 2 42" xfId="12613" xr:uid="{406DA8B5-313A-48F9-A56D-71CFFACBFD1A}"/>
    <cellStyle name="Normal 3 2 2 2 2 43" xfId="12614" xr:uid="{3E5835FF-6934-4FA5-9B55-C34A077472E6}"/>
    <cellStyle name="Normal 3 2 2 2 2 44" xfId="12615" xr:uid="{AC5CC236-8F24-4625-BEC5-551559846B0B}"/>
    <cellStyle name="Normal 3 2 2 2 2 45" xfId="12616" xr:uid="{6BC6D043-47D9-4E8C-8C09-F63B1040604C}"/>
    <cellStyle name="Normal 3 2 2 2 2 46" xfId="12617" xr:uid="{7973C494-B555-4075-ADB8-773889FE9EF0}"/>
    <cellStyle name="Normal 3 2 2 2 2 47" xfId="12618" xr:uid="{59380582-4E4F-408C-AB8A-A766DD3370FA}"/>
    <cellStyle name="Normal 3 2 2 2 2 5" xfId="12619" xr:uid="{74D3730A-5B59-411C-9736-5565AA951ED1}"/>
    <cellStyle name="Normal 3 2 2 2 2 6" xfId="12620" xr:uid="{A47A59F2-E734-406A-B215-9BC0C0825C6D}"/>
    <cellStyle name="Normal 3 2 2 2 2 7" xfId="12621" xr:uid="{E3267EDF-8C87-4DB1-B217-C517EB4725FD}"/>
    <cellStyle name="Normal 3 2 2 2 2 8" xfId="12622" xr:uid="{FFD237CF-F3CD-4606-8C3E-40B08022144F}"/>
    <cellStyle name="Normal 3 2 2 2 2 9" xfId="12623" xr:uid="{710B8BBD-D933-487B-88A9-7301B5FD5BDF}"/>
    <cellStyle name="Normal 3 2 2 2 20" xfId="12624" xr:uid="{49B052AE-F3DE-4C2B-840B-1DB4F5DED6BA}"/>
    <cellStyle name="Normal 3 2 2 2 21" xfId="12625" xr:uid="{444025B3-6214-47B1-975F-9A01C8EFB484}"/>
    <cellStyle name="Normal 3 2 2 2 22" xfId="12626" xr:uid="{B14E0EA7-D06D-421D-89A2-B56FD762C9DD}"/>
    <cellStyle name="Normal 3 2 2 2 23" xfId="12627" xr:uid="{AA0F2F81-9248-4657-B5FD-6FDAB31AF64F}"/>
    <cellStyle name="Normal 3 2 2 2 24" xfId="12628" xr:uid="{32C6B905-BC9E-468A-A99A-1920CA898934}"/>
    <cellStyle name="Normal 3 2 2 2 25" xfId="12629" xr:uid="{47995ADC-6B2D-4CD1-9960-45E40A74E892}"/>
    <cellStyle name="Normal 3 2 2 2 26" xfId="12630" xr:uid="{1861B66D-1963-4DBB-BCAB-7A715FCCFC7D}"/>
    <cellStyle name="Normal 3 2 2 2 27" xfId="12631" xr:uid="{C59ED1F6-CC16-4039-AAE4-BFC62DDFF842}"/>
    <cellStyle name="Normal 3 2 2 2 28" xfId="12632" xr:uid="{837C003A-7FAB-45C8-B873-73EFF342292D}"/>
    <cellStyle name="Normal 3 2 2 2 29" xfId="12633" xr:uid="{44B51552-F6CB-400C-8AE9-BBCD6B27CF4B}"/>
    <cellStyle name="Normal 3 2 2 2 3" xfId="12634" xr:uid="{840C28B1-DFA0-4F78-9FC2-D4DC50E4F84E}"/>
    <cellStyle name="Normal 3 2 2 2 30" xfId="12635" xr:uid="{0365FFBE-A5C5-4D9C-909C-073F76D61544}"/>
    <cellStyle name="Normal 3 2 2 2 31" xfId="12636" xr:uid="{C3BD2D17-3639-40D0-8A54-C59F2DF80ED8}"/>
    <cellStyle name="Normal 3 2 2 2 32" xfId="12637" xr:uid="{5A8262F5-EC9B-4EFC-9189-3FC87D283678}"/>
    <cellStyle name="Normal 3 2 2 2 33" xfId="12638" xr:uid="{AA40FFA6-070C-4AED-A157-0DF914FC15CF}"/>
    <cellStyle name="Normal 3 2 2 2 34" xfId="12639" xr:uid="{298D9AC9-A9FD-48A5-A9D9-5095DA2A95E4}"/>
    <cellStyle name="Normal 3 2 2 2 35" xfId="12640" xr:uid="{6B853C49-55D0-495A-AE19-70FD6F6A6CB1}"/>
    <cellStyle name="Normal 3 2 2 2 36" xfId="12641" xr:uid="{03590C4C-DA41-4D72-955D-3EF30E801FD1}"/>
    <cellStyle name="Normal 3 2 2 2 37" xfId="12642" xr:uid="{177F5BAB-3D6D-41AD-B418-0E981F8A42ED}"/>
    <cellStyle name="Normal 3 2 2 2 38" xfId="12643" xr:uid="{A9C21E0F-E869-4839-9D45-C4D3A1620701}"/>
    <cellStyle name="Normal 3 2 2 2 39" xfId="12644" xr:uid="{C09367B2-BCB4-47C6-ABA2-5BB03E341764}"/>
    <cellStyle name="Normal 3 2 2 2 4" xfId="12645" xr:uid="{8D089D4A-1930-4BC1-856B-5EF12BF43C9E}"/>
    <cellStyle name="Normal 3 2 2 2 40" xfId="12646" xr:uid="{6B72F490-479E-43B8-84CC-5E005447BAD4}"/>
    <cellStyle name="Normal 3 2 2 2 41" xfId="12647" xr:uid="{9632D6C3-AD9E-4513-9DDC-5CD1E39154B5}"/>
    <cellStyle name="Normal 3 2 2 2 42" xfId="12648" xr:uid="{1D0A1F8A-9AEF-4390-ABA8-7A7D45B159FE}"/>
    <cellStyle name="Normal 3 2 2 2 43" xfId="12649" xr:uid="{D160C09B-6C1C-4880-AD54-0CCF1857115F}"/>
    <cellStyle name="Normal 3 2 2 2 44" xfId="12650" xr:uid="{21834052-9E63-4316-819F-120D5F5FB8D7}"/>
    <cellStyle name="Normal 3 2 2 2 45" xfId="12651" xr:uid="{3334C258-F631-4AE6-8F27-5ADB66D6948C}"/>
    <cellStyle name="Normal 3 2 2 2 46" xfId="12652" xr:uid="{BC42B31E-E708-4E4A-BF30-982886384560}"/>
    <cellStyle name="Normal 3 2 2 2 47" xfId="12653" xr:uid="{936028FD-3E64-4D0B-B402-05841D35D63A}"/>
    <cellStyle name="Normal 3 2 2 2 48" xfId="12654" xr:uid="{ECCFFD9C-5A95-4249-8272-8A58D3FF8FDC}"/>
    <cellStyle name="Normal 3 2 2 2 5" xfId="12655" xr:uid="{9F420384-4977-4A81-818A-6883C4356C24}"/>
    <cellStyle name="Normal 3 2 2 2 6" xfId="12656" xr:uid="{CFD9B4C0-2670-452F-A316-62ED086EDB20}"/>
    <cellStyle name="Normal 3 2 2 2 7" xfId="12657" xr:uid="{D4D9F445-2246-4DBB-B4D7-FCC00F8DA32C}"/>
    <cellStyle name="Normal 3 2 2 2 8" xfId="12658" xr:uid="{24160A4E-41B9-4E8F-A74B-4790F75E3DD2}"/>
    <cellStyle name="Normal 3 2 2 2 9" xfId="12659" xr:uid="{AC21E9C4-1999-49BA-BB9D-D00B3935A2E4}"/>
    <cellStyle name="Normal 3 2 2 20" xfId="12660" xr:uid="{4CA840BC-2C01-43D4-8F0C-23F14E6DBC76}"/>
    <cellStyle name="Normal 3 2 2 21" xfId="12661" xr:uid="{5454C2E0-6000-49A4-81AC-D96C5B1B7B47}"/>
    <cellStyle name="Normal 3 2 2 22" xfId="12662" xr:uid="{A51666D4-BA02-4843-977E-71A5FDA2D111}"/>
    <cellStyle name="Normal 3 2 2 23" xfId="12663" xr:uid="{AEA516A3-F2E5-48A9-9C26-0FFACA317814}"/>
    <cellStyle name="Normal 3 2 2 24" xfId="12664" xr:uid="{72A1CB30-973E-446D-8CA8-681B55BE9740}"/>
    <cellStyle name="Normal 3 2 2 25" xfId="12665" xr:uid="{8DCD4DC6-280E-4831-8A21-6494E007352C}"/>
    <cellStyle name="Normal 3 2 2 26" xfId="12666" xr:uid="{1223F2A6-CD89-4440-A709-9E73CB31575C}"/>
    <cellStyle name="Normal 3 2 2 27" xfId="12667" xr:uid="{AFCC4475-46CF-4E05-8803-5CD89B2A7803}"/>
    <cellStyle name="Normal 3 2 2 28" xfId="12668" xr:uid="{FA5807A7-9982-4178-AE0E-D30119CEA4F4}"/>
    <cellStyle name="Normal 3 2 2 29" xfId="12669" xr:uid="{43C53112-A9E9-4016-888F-7A480DC29A03}"/>
    <cellStyle name="Normal 3 2 2 3" xfId="12670" xr:uid="{6EF00637-EF3E-4150-B3B5-31E373929739}"/>
    <cellStyle name="Normal 3 2 2 3 10" xfId="12671" xr:uid="{98A8AB7C-8098-4E8E-9BDD-BE326BF286F8}"/>
    <cellStyle name="Normal 3 2 2 3 11" xfId="12672" xr:uid="{EEADF80F-CC90-49F7-AA92-87449A37B411}"/>
    <cellStyle name="Normal 3 2 2 3 12" xfId="12673" xr:uid="{9F50E4D3-29F0-42B3-AFD7-8738FD7F69C2}"/>
    <cellStyle name="Normal 3 2 2 3 13" xfId="12674" xr:uid="{27DE6089-BB75-4D6B-8536-0A8818BD7AC1}"/>
    <cellStyle name="Normal 3 2 2 3 14" xfId="12675" xr:uid="{EE17659F-E972-4E06-8E4A-F62BD53DF958}"/>
    <cellStyle name="Normal 3 2 2 3 15" xfId="12676" xr:uid="{930EE17F-DB20-49FB-964D-6815DB0536B0}"/>
    <cellStyle name="Normal 3 2 2 3 16" xfId="12677" xr:uid="{5CDC3A6E-5022-42E7-9A82-49FF5A070EBF}"/>
    <cellStyle name="Normal 3 2 2 3 17" xfId="12678" xr:uid="{197D23A3-D14A-462F-87DD-250EDC7C25CE}"/>
    <cellStyle name="Normal 3 2 2 3 18" xfId="12679" xr:uid="{0B2379F1-B081-43E4-81A9-F8CB9E7E299B}"/>
    <cellStyle name="Normal 3 2 2 3 19" xfId="12680" xr:uid="{CA428F60-E290-4496-9F1A-F46736D2C222}"/>
    <cellStyle name="Normal 3 2 2 3 2" xfId="12681" xr:uid="{61A11105-A385-479A-A374-82C7F5B416C0}"/>
    <cellStyle name="Normal 3 2 2 3 20" xfId="12682" xr:uid="{4899BEB7-3D16-47BD-8D8E-2A51B7A47C95}"/>
    <cellStyle name="Normal 3 2 2 3 21" xfId="12683" xr:uid="{8806DCC0-48C8-4371-9F11-1D56CDEB66D7}"/>
    <cellStyle name="Normal 3 2 2 3 22" xfId="12684" xr:uid="{0C9690E1-990B-458E-A2B9-B62F13158FA9}"/>
    <cellStyle name="Normal 3 2 2 3 23" xfId="12685" xr:uid="{2380F39F-0B6B-4872-9263-2BCDB8600A8E}"/>
    <cellStyle name="Normal 3 2 2 3 24" xfId="12686" xr:uid="{A49E25CC-FD89-4A56-BA92-D9E707C646EC}"/>
    <cellStyle name="Normal 3 2 2 3 25" xfId="12687" xr:uid="{59C8C911-7AE4-4958-A683-5C406696E482}"/>
    <cellStyle name="Normal 3 2 2 3 26" xfId="12688" xr:uid="{597DFB08-C106-486E-AB8D-0CDA09C8FD03}"/>
    <cellStyle name="Normal 3 2 2 3 27" xfId="12689" xr:uid="{60E9E333-450A-47D0-A246-AA837D2072B7}"/>
    <cellStyle name="Normal 3 2 2 3 28" xfId="12690" xr:uid="{C51DC68F-969D-4F85-893A-0ECBE56A1BA3}"/>
    <cellStyle name="Normal 3 2 2 3 29" xfId="12691" xr:uid="{0A5AC637-79FD-44DA-BA8D-A467CDBA092F}"/>
    <cellStyle name="Normal 3 2 2 3 3" xfId="12692" xr:uid="{2E1DAECC-C6D5-4F66-A5D2-7301C193A489}"/>
    <cellStyle name="Normal 3 2 2 3 30" xfId="12693" xr:uid="{0D215BAC-3635-4601-9F6C-416C223D80B9}"/>
    <cellStyle name="Normal 3 2 2 3 31" xfId="12694" xr:uid="{72767132-0FBD-4A60-B46A-E4A11197F1F0}"/>
    <cellStyle name="Normal 3 2 2 3 32" xfId="12695" xr:uid="{F4BD7269-6054-470C-9F00-0D9322B1369D}"/>
    <cellStyle name="Normal 3 2 2 3 33" xfId="12696" xr:uid="{1B2CCA89-AD13-4640-8F28-325701D06D34}"/>
    <cellStyle name="Normal 3 2 2 3 34" xfId="12697" xr:uid="{29C5B82A-7410-4081-8D7A-422E4AD22956}"/>
    <cellStyle name="Normal 3 2 2 3 35" xfId="12698" xr:uid="{93637EF9-C19C-4375-8F30-FD60577BA0AD}"/>
    <cellStyle name="Normal 3 2 2 3 36" xfId="12699" xr:uid="{D2BB6DD8-614C-4B22-89FB-D13C0BEE00B2}"/>
    <cellStyle name="Normal 3 2 2 3 37" xfId="12700" xr:uid="{17BB08E7-E4D4-4C43-9230-B0BA3DA0DE60}"/>
    <cellStyle name="Normal 3 2 2 3 38" xfId="12701" xr:uid="{8715DE49-DFD2-466A-B512-7C642DFCAC4D}"/>
    <cellStyle name="Normal 3 2 2 3 39" xfId="12702" xr:uid="{8A236DC0-42EB-4177-89D4-9E3C10CE9911}"/>
    <cellStyle name="Normal 3 2 2 3 4" xfId="12703" xr:uid="{ECCDC560-770A-4698-B66E-08515E1E1DDC}"/>
    <cellStyle name="Normal 3 2 2 3 40" xfId="12704" xr:uid="{F2E82D4C-AA6E-4708-BF3C-471FBC204FF0}"/>
    <cellStyle name="Normal 3 2 2 3 41" xfId="12705" xr:uid="{263D551F-91BA-4B5C-B3A5-CEACBB2ABFE4}"/>
    <cellStyle name="Normal 3 2 2 3 42" xfId="12706" xr:uid="{E41194F5-97C1-4B21-8333-1A60E7AF8DEF}"/>
    <cellStyle name="Normal 3 2 2 3 43" xfId="12707" xr:uid="{5B9F7A24-9860-4A6E-BD40-84CD5B648505}"/>
    <cellStyle name="Normal 3 2 2 3 44" xfId="12708" xr:uid="{4C9C3C1B-1548-438F-B42C-AEE877D56D11}"/>
    <cellStyle name="Normal 3 2 2 3 45" xfId="12709" xr:uid="{AFD3F2D6-7974-4928-8684-DB78514260D9}"/>
    <cellStyle name="Normal 3 2 2 3 46" xfId="12710" xr:uid="{191775DD-CE5B-413F-BD60-FCFF50B9D42B}"/>
    <cellStyle name="Normal 3 2 2 3 47" xfId="12711" xr:uid="{806B097C-83C8-4D2E-8124-3AA110FA1899}"/>
    <cellStyle name="Normal 3 2 2 3 5" xfId="12712" xr:uid="{A3A7FD9C-8C9C-45FD-AB44-6E86DD2D1D48}"/>
    <cellStyle name="Normal 3 2 2 3 6" xfId="12713" xr:uid="{B083361C-1479-40EA-8C34-0D5312F4F345}"/>
    <cellStyle name="Normal 3 2 2 3 7" xfId="12714" xr:uid="{482ED7BB-678C-47DA-8FCE-00A8AEBC17EC}"/>
    <cellStyle name="Normal 3 2 2 3 8" xfId="12715" xr:uid="{A6F53099-8370-4545-8C49-32F6E3E9954E}"/>
    <cellStyle name="Normal 3 2 2 3 9" xfId="12716" xr:uid="{95EE624F-3C5C-43EF-B9E8-4A5DE46911DD}"/>
    <cellStyle name="Normal 3 2 2 30" xfId="12717" xr:uid="{AF0F37C1-0B11-4F08-AC4D-C3D9D7C3B039}"/>
    <cellStyle name="Normal 3 2 2 31" xfId="12718" xr:uid="{923EE1B3-2288-43EC-8585-E7EA4286EDBE}"/>
    <cellStyle name="Normal 3 2 2 32" xfId="12719" xr:uid="{369615CF-04BB-4A5C-A007-1BF13F7DE570}"/>
    <cellStyle name="Normal 3 2 2 33" xfId="12720" xr:uid="{84F6B5ED-D70F-4955-8F19-4AB09BF9BBD1}"/>
    <cellStyle name="Normal 3 2 2 34" xfId="12721" xr:uid="{F854DC42-C062-4683-A5D7-296863F93427}"/>
    <cellStyle name="Normal 3 2 2 35" xfId="12722" xr:uid="{B5FE67CD-E3E0-4995-85BE-EB1056DB7BDC}"/>
    <cellStyle name="Normal 3 2 2 36" xfId="12723" xr:uid="{331182C5-6F8C-4355-9E52-453D652C74D8}"/>
    <cellStyle name="Normal 3 2 2 37" xfId="12724" xr:uid="{2BCC8941-9C45-4B2E-94D5-A11D905DEF7A}"/>
    <cellStyle name="Normal 3 2 2 38" xfId="12725" xr:uid="{885DCFAA-0FFC-4F72-9FCA-4AC3DE0D430D}"/>
    <cellStyle name="Normal 3 2 2 39" xfId="12726" xr:uid="{619E1916-A34E-4103-9B15-D59D017EBC01}"/>
    <cellStyle name="Normal 3 2 2 4" xfId="12727" xr:uid="{178D7A4B-8751-4791-9A5A-ABF883F2F435}"/>
    <cellStyle name="Normal 3 2 2 40" xfId="12728" xr:uid="{F8E08883-834C-450E-AE31-607F29E2051F}"/>
    <cellStyle name="Normal 3 2 2 41" xfId="12729" xr:uid="{2E19FC6C-5129-481D-8896-891B7267C826}"/>
    <cellStyle name="Normal 3 2 2 42" xfId="12730" xr:uid="{5705D5A4-4FEE-4DF2-B1F4-17CECD5F4654}"/>
    <cellStyle name="Normal 3 2 2 43" xfId="12731" xr:uid="{7C763EEE-CA4E-4479-A8E7-C47D62248641}"/>
    <cellStyle name="Normal 3 2 2 44" xfId="12732" xr:uid="{F4576662-0FEA-419D-A91B-729F5EA34D9D}"/>
    <cellStyle name="Normal 3 2 2 45" xfId="12733" xr:uid="{A922013B-4A3B-4BD3-99AE-42A65B2FC132}"/>
    <cellStyle name="Normal 3 2 2 46" xfId="12734" xr:uid="{39B57471-93B6-4400-A12F-0212E1CF427B}"/>
    <cellStyle name="Normal 3 2 2 47" xfId="12735" xr:uid="{E2EBA12F-EBF3-4BA4-AC38-7D2B035B61E5}"/>
    <cellStyle name="Normal 3 2 2 48" xfId="12736" xr:uid="{0B37B089-7E24-4B10-8BFC-490E965BFA80}"/>
    <cellStyle name="Normal 3 2 2 49" xfId="12737" xr:uid="{05E0A12E-F446-4CD8-AE2C-C8EF56A60850}"/>
    <cellStyle name="Normal 3 2 2 5" xfId="12738" xr:uid="{8AF8C0E4-03E2-4CB6-B611-07DB68CA1690}"/>
    <cellStyle name="Normal 3 2 2 50" xfId="12739" xr:uid="{8D032D42-8E65-4D8A-B154-C6E30DD8BCE2}"/>
    <cellStyle name="Normal 3 2 2 51" xfId="12740" xr:uid="{9AA2590E-D3B6-47CC-845B-3AA62FA744C0}"/>
    <cellStyle name="Normal 3 2 2 52" xfId="12741" xr:uid="{5C22154C-D339-4BB2-BFA1-1D87A2BFCBAC}"/>
    <cellStyle name="Normal 3 2 2 53" xfId="12742" xr:uid="{6BD2385F-F82F-444D-B494-783713CD4711}"/>
    <cellStyle name="Normal 3 2 2 6" xfId="12743" xr:uid="{7608B80F-1669-4305-AFB4-01D2C8F93130}"/>
    <cellStyle name="Normal 3 2 2 7" xfId="12744" xr:uid="{D22E0306-64C0-4B40-9763-3544CD7273C1}"/>
    <cellStyle name="Normal 3 2 2 8" xfId="12745" xr:uid="{48C20207-0847-426B-9298-068F32339218}"/>
    <cellStyle name="Normal 3 2 2 9" xfId="12746" xr:uid="{A24D5990-9CA9-40BE-AAD8-7E2EAD322899}"/>
    <cellStyle name="Normal 3 2 20" xfId="12747" xr:uid="{8D83EA60-EA56-43DA-BD92-C56AC59B2B47}"/>
    <cellStyle name="Normal 3 2 21" xfId="12748" xr:uid="{8BBCF426-3ABF-436B-9EB1-369FEF1476FB}"/>
    <cellStyle name="Normal 3 2 22" xfId="12749" xr:uid="{620523C6-D500-4A20-BDA7-EC636FDCDE47}"/>
    <cellStyle name="Normal 3 2 23" xfId="12750" xr:uid="{8492D599-E86D-469F-A14D-3E034DE2FD09}"/>
    <cellStyle name="Normal 3 2 24" xfId="12751" xr:uid="{FE478627-FB0B-4077-BE90-7EFEC068EAE7}"/>
    <cellStyle name="Normal 3 2 25" xfId="12752" xr:uid="{73C65462-109D-446C-B22A-96C4814B6E99}"/>
    <cellStyle name="Normal 3 2 26" xfId="12753" xr:uid="{0901D4F4-8F09-44FF-8B18-8F99AAEFD5C5}"/>
    <cellStyle name="Normal 3 2 27" xfId="12754" xr:uid="{BB70015E-FC9E-41C9-95A7-CBD040182847}"/>
    <cellStyle name="Normal 3 2 28" xfId="12755" xr:uid="{6CA7A2F8-6FB1-494C-BA84-5B0761B8CCC5}"/>
    <cellStyle name="Normal 3 2 29" xfId="12756" xr:uid="{027A1CCE-1060-4D48-A407-39D20D8646F3}"/>
    <cellStyle name="Normal 3 2 3" xfId="12757" xr:uid="{02489157-3720-479D-816D-28ECADE83CC7}"/>
    <cellStyle name="Normal 3 2 3 10" xfId="12758" xr:uid="{66A5C291-7D41-4EDE-A520-22EABE2A5926}"/>
    <cellStyle name="Normal 3 2 3 11" xfId="12759" xr:uid="{9BFC056C-FEE4-4582-BF62-9A25E3DF776A}"/>
    <cellStyle name="Normal 3 2 3 12" xfId="12760" xr:uid="{1879A44B-DA30-42E8-BA3B-6A9D2FE374EB}"/>
    <cellStyle name="Normal 3 2 3 13" xfId="12761" xr:uid="{353BC681-51CA-4972-8D65-2508DDD13421}"/>
    <cellStyle name="Normal 3 2 3 14" xfId="12762" xr:uid="{4C68805E-DCFA-4222-890A-88344BA21E18}"/>
    <cellStyle name="Normal 3 2 3 15" xfId="12763" xr:uid="{980FEA91-F63C-49E9-9DAB-498F7202AA59}"/>
    <cellStyle name="Normal 3 2 3 16" xfId="12764" xr:uid="{148BD4C2-F970-482E-9D63-1CDEA6E59E6D}"/>
    <cellStyle name="Normal 3 2 3 17" xfId="12765" xr:uid="{9BACA643-B627-4BAF-8090-E6968EEE7F04}"/>
    <cellStyle name="Normal 3 2 3 18" xfId="12766" xr:uid="{278DA70A-105F-4521-BEF2-A4B844503C0C}"/>
    <cellStyle name="Normal 3 2 3 19" xfId="12767" xr:uid="{FFBCA668-86AA-46F4-8412-5335DC52F217}"/>
    <cellStyle name="Normal 3 2 3 2" xfId="12768" xr:uid="{3A7F9F47-A337-4064-9FD0-F2CCC17470C0}"/>
    <cellStyle name="Normal 3 2 3 2 10" xfId="12769" xr:uid="{92C12935-62BD-4DCB-813F-8BF722A02755}"/>
    <cellStyle name="Normal 3 2 3 2 11" xfId="12770" xr:uid="{0DFFE1C0-1239-484C-BF26-AEE6DFFA9F52}"/>
    <cellStyle name="Normal 3 2 3 2 12" xfId="12771" xr:uid="{1F66DF35-325D-4956-AFB4-F11BF64FDABA}"/>
    <cellStyle name="Normal 3 2 3 2 13" xfId="12772" xr:uid="{E675AC5D-ACE9-4455-ABC9-011E3E899672}"/>
    <cellStyle name="Normal 3 2 3 2 14" xfId="12773" xr:uid="{CFFBEB78-B3B7-4857-8778-1D6208B63FFD}"/>
    <cellStyle name="Normal 3 2 3 2 15" xfId="12774" xr:uid="{7C0A9649-826B-4A5B-880B-87BF428B2DF2}"/>
    <cellStyle name="Normal 3 2 3 2 16" xfId="12775" xr:uid="{A4DCF9FF-F9F3-4647-A2F6-5B3F2B1FECD8}"/>
    <cellStyle name="Normal 3 2 3 2 17" xfId="12776" xr:uid="{14546FB4-21E5-4000-86B0-9454AA997E9A}"/>
    <cellStyle name="Normal 3 2 3 2 18" xfId="12777" xr:uid="{297C51A2-7156-4E17-B970-EB64B37D2413}"/>
    <cellStyle name="Normal 3 2 3 2 19" xfId="12778" xr:uid="{9B9B7E76-569B-4B98-BE70-FDE5E0F4EDDA}"/>
    <cellStyle name="Normal 3 2 3 2 2" xfId="12779" xr:uid="{C35DFF2F-EBE5-4D90-86A1-1126E3CC8553}"/>
    <cellStyle name="Normal 3 2 3 2 20" xfId="12780" xr:uid="{6575F509-6B33-467C-8616-48ABB32C75C3}"/>
    <cellStyle name="Normal 3 2 3 2 21" xfId="12781" xr:uid="{E3057872-1367-4E52-9CC1-4B7B51FE5D66}"/>
    <cellStyle name="Normal 3 2 3 2 22" xfId="12782" xr:uid="{3AA68564-52C7-439E-A9CF-13DC5BEED66C}"/>
    <cellStyle name="Normal 3 2 3 2 23" xfId="12783" xr:uid="{6F06257E-1411-406C-A51A-8EB14C0930B9}"/>
    <cellStyle name="Normal 3 2 3 2 24" xfId="12784" xr:uid="{A99178F0-69D3-4F84-A12A-6BC5950A1CDD}"/>
    <cellStyle name="Normal 3 2 3 2 25" xfId="12785" xr:uid="{C9F2C891-371D-453B-AD20-8C4D02C4E238}"/>
    <cellStyle name="Normal 3 2 3 2 26" xfId="12786" xr:uid="{F8B3268B-E5BB-4A39-9CC6-C3915AFF95AC}"/>
    <cellStyle name="Normal 3 2 3 2 27" xfId="12787" xr:uid="{96C9E847-97FB-4FD9-BF73-DFD8E4FB0DA6}"/>
    <cellStyle name="Normal 3 2 3 2 28" xfId="12788" xr:uid="{07D5B6FA-EE78-4F64-B003-9354487A530C}"/>
    <cellStyle name="Normal 3 2 3 2 29" xfId="12789" xr:uid="{F351690C-A0F5-4963-97B9-95AB5B7F50BE}"/>
    <cellStyle name="Normal 3 2 3 2 3" xfId="12790" xr:uid="{68280D76-F2D2-42DC-BFB4-3B3D389161FF}"/>
    <cellStyle name="Normal 3 2 3 2 30" xfId="12791" xr:uid="{04FC88CC-0334-4ECA-A4E1-1FFD82853175}"/>
    <cellStyle name="Normal 3 2 3 2 31" xfId="12792" xr:uid="{CDCC47A4-672D-4F8E-A382-48B27A8BCFD0}"/>
    <cellStyle name="Normal 3 2 3 2 32" xfId="12793" xr:uid="{19055038-49D4-4C8E-A61C-E4217FF79F01}"/>
    <cellStyle name="Normal 3 2 3 2 33" xfId="12794" xr:uid="{60593B22-DA76-4DDD-B146-B8885403B500}"/>
    <cellStyle name="Normal 3 2 3 2 34" xfId="12795" xr:uid="{EB6CA89E-FD89-4B47-9DF0-ADB7B78C7EEE}"/>
    <cellStyle name="Normal 3 2 3 2 35" xfId="12796" xr:uid="{2185C2FB-D34A-4679-B60B-3A40A1C32BDD}"/>
    <cellStyle name="Normal 3 2 3 2 36" xfId="12797" xr:uid="{DEF00729-A2DC-4E2D-BD89-FFCF9C190CCD}"/>
    <cellStyle name="Normal 3 2 3 2 37" xfId="12798" xr:uid="{A1210133-C89B-4CE0-BFEA-9538D0E8CBF0}"/>
    <cellStyle name="Normal 3 2 3 2 38" xfId="12799" xr:uid="{60426B92-FC30-45B0-BCBE-1E7BFDEA786A}"/>
    <cellStyle name="Normal 3 2 3 2 39" xfId="12800" xr:uid="{F93ABF49-6B73-4F47-A63C-2FFEB1266FFD}"/>
    <cellStyle name="Normal 3 2 3 2 4" xfId="12801" xr:uid="{CA8B2FEB-1F89-4BBF-9877-16CAE4790A1B}"/>
    <cellStyle name="Normal 3 2 3 2 40" xfId="12802" xr:uid="{02152E28-14A4-44CF-B764-E46FC610CD17}"/>
    <cellStyle name="Normal 3 2 3 2 41" xfId="12803" xr:uid="{7AF02384-20A3-4747-9978-0D66880511CF}"/>
    <cellStyle name="Normal 3 2 3 2 42" xfId="12804" xr:uid="{55CCB286-E526-4F51-80D7-4E915D6CCA0F}"/>
    <cellStyle name="Normal 3 2 3 2 43" xfId="12805" xr:uid="{FFC405CD-FC1C-4A8E-AEB4-CC332A5D4B85}"/>
    <cellStyle name="Normal 3 2 3 2 44" xfId="12806" xr:uid="{49895942-7F9D-4D13-B439-27D9687906B2}"/>
    <cellStyle name="Normal 3 2 3 2 45" xfId="12807" xr:uid="{33828210-A181-43C2-A3DC-F7F1CD2BDAEC}"/>
    <cellStyle name="Normal 3 2 3 2 46" xfId="12808" xr:uid="{A96E4897-973F-453C-89E5-59DFA8FBED9B}"/>
    <cellStyle name="Normal 3 2 3 2 47" xfId="12809" xr:uid="{ADBA03E2-EC70-4AB4-9BA0-8C4E7EF6884E}"/>
    <cellStyle name="Normal 3 2 3 2 5" xfId="12810" xr:uid="{C3756DCA-E4BE-493E-A1F4-B9B46C59AAF8}"/>
    <cellStyle name="Normal 3 2 3 2 6" xfId="12811" xr:uid="{A18E4818-3AF3-48B5-8F2F-0E97BA6BB01A}"/>
    <cellStyle name="Normal 3 2 3 2 7" xfId="12812" xr:uid="{09644A16-9B5B-42BE-81AA-EB5F74BBA310}"/>
    <cellStyle name="Normal 3 2 3 2 8" xfId="12813" xr:uid="{0B48E230-CB46-4FD1-9859-324597C45482}"/>
    <cellStyle name="Normal 3 2 3 2 9" xfId="12814" xr:uid="{8BC79DE2-AC37-4F58-8A8A-E38C5893602A}"/>
    <cellStyle name="Normal 3 2 3 20" xfId="12815" xr:uid="{7D13E06C-516B-4E83-A4DE-6BF2FBB63869}"/>
    <cellStyle name="Normal 3 2 3 21" xfId="12816" xr:uid="{07E01969-FD73-47D4-A001-9767A3276336}"/>
    <cellStyle name="Normal 3 2 3 22" xfId="12817" xr:uid="{DAF6A910-D0CE-40EA-8F89-3CC504485309}"/>
    <cellStyle name="Normal 3 2 3 23" xfId="12818" xr:uid="{A13D51CF-79B3-4A55-A761-D50BA09CA8C1}"/>
    <cellStyle name="Normal 3 2 3 24" xfId="12819" xr:uid="{89F98B12-02CE-405B-B0C9-51C194DCFEA3}"/>
    <cellStyle name="Normal 3 2 3 25" xfId="12820" xr:uid="{ED617B34-FDB0-4BEA-85F2-B6E3D2C38CCE}"/>
    <cellStyle name="Normal 3 2 3 26" xfId="12821" xr:uid="{E3FC301A-5B04-4AA5-9C09-8FFFF13AC417}"/>
    <cellStyle name="Normal 3 2 3 27" xfId="12822" xr:uid="{1703E6ED-8CA4-4885-93CB-E1A792B9A69D}"/>
    <cellStyle name="Normal 3 2 3 28" xfId="12823" xr:uid="{CCA6A34F-CC5F-47D8-A564-37DD4AD878C1}"/>
    <cellStyle name="Normal 3 2 3 29" xfId="12824" xr:uid="{F811599C-D297-4216-8831-627146D1EFE1}"/>
    <cellStyle name="Normal 3 2 3 3" xfId="12825" xr:uid="{579C206A-3927-4F9D-9CF4-BE760022C178}"/>
    <cellStyle name="Normal 3 2 3 30" xfId="12826" xr:uid="{63E8FEC5-AD4B-434E-A29C-3708FE24CAFC}"/>
    <cellStyle name="Normal 3 2 3 31" xfId="12827" xr:uid="{982ED7CC-D505-41C4-A4E8-893897A5D531}"/>
    <cellStyle name="Normal 3 2 3 32" xfId="12828" xr:uid="{4A41D103-4F1F-4FFA-BFC3-F2749960E6D9}"/>
    <cellStyle name="Normal 3 2 3 33" xfId="12829" xr:uid="{5E3AD8E2-2210-430A-B84A-814249BFA59A}"/>
    <cellStyle name="Normal 3 2 3 34" xfId="12830" xr:uid="{122B4A46-461A-45EC-A24F-3B8AE365F993}"/>
    <cellStyle name="Normal 3 2 3 35" xfId="12831" xr:uid="{F7E7E4FA-F90B-498F-AE36-232833E10E85}"/>
    <cellStyle name="Normal 3 2 3 36" xfId="12832" xr:uid="{76438D41-AB94-43C5-9C4F-9B186B0CD80C}"/>
    <cellStyle name="Normal 3 2 3 37" xfId="12833" xr:uid="{52BC18D0-C5EC-4A4E-85A1-AE6ED7BED328}"/>
    <cellStyle name="Normal 3 2 3 38" xfId="12834" xr:uid="{2809AB2C-6DE2-4987-A5C0-FEF2494AAE0C}"/>
    <cellStyle name="Normal 3 2 3 39" xfId="12835" xr:uid="{643B8C65-CDA3-439A-BC8D-6EA5CDA8021E}"/>
    <cellStyle name="Normal 3 2 3 4" xfId="12836" xr:uid="{85776776-92C0-436C-A21E-BA745B2C57C2}"/>
    <cellStyle name="Normal 3 2 3 40" xfId="12837" xr:uid="{BB43E272-9079-4984-9E72-C8B44A9A6641}"/>
    <cellStyle name="Normal 3 2 3 41" xfId="12838" xr:uid="{7F5656C5-39A8-4ABD-9E02-D03BC5B2CDA6}"/>
    <cellStyle name="Normal 3 2 3 42" xfId="12839" xr:uid="{3CC7F9C2-F4DB-4E95-B4B5-1C422DF1E74D}"/>
    <cellStyle name="Normal 3 2 3 43" xfId="12840" xr:uid="{3091B494-95C6-42A0-BA5B-DA81F4EAEC02}"/>
    <cellStyle name="Normal 3 2 3 44" xfId="12841" xr:uid="{99774B88-FC83-4BF1-B86F-82FF380CDA2C}"/>
    <cellStyle name="Normal 3 2 3 45" xfId="12842" xr:uid="{438ECC18-3A4D-483A-B83D-19D18E3AE8F0}"/>
    <cellStyle name="Normal 3 2 3 46" xfId="12843" xr:uid="{AA971090-7A7E-4979-8A09-237B56D988B7}"/>
    <cellStyle name="Normal 3 2 3 47" xfId="12844" xr:uid="{FF22E6C6-9C39-4591-B7B0-C7FAB52EE757}"/>
    <cellStyle name="Normal 3 2 3 48" xfId="12845" xr:uid="{A37E248A-E63F-4686-AE63-BEFD4D1D0880}"/>
    <cellStyle name="Normal 3 2 3 49" xfId="12846" xr:uid="{42908F7C-F69D-49AA-A554-D4829A4B47F6}"/>
    <cellStyle name="Normal 3 2 3 5" xfId="12847" xr:uid="{BCDF6A20-4F7F-4701-9B75-14DEEBFD5E2E}"/>
    <cellStyle name="Normal 3 2 3 50" xfId="12848" xr:uid="{6224D541-6EF8-4B75-BE5A-AB1BDF1EE3A7}"/>
    <cellStyle name="Normal 3 2 3 51" xfId="12849" xr:uid="{CEE2BDD0-F315-42EA-BF7D-3831B542BB2D}"/>
    <cellStyle name="Normal 3 2 3 52" xfId="12850" xr:uid="{A5E75F36-F05D-428F-BD43-BB19CAD4DC79}"/>
    <cellStyle name="Normal 3 2 3 6" xfId="12851" xr:uid="{8D01A1C7-71BE-40C3-AFC4-C011DD8B1A02}"/>
    <cellStyle name="Normal 3 2 3 7" xfId="12852" xr:uid="{0D89BBB8-C5FB-47CA-990D-4739C547E9C9}"/>
    <cellStyle name="Normal 3 2 3 8" xfId="12853" xr:uid="{735728F6-054C-4A55-85A4-1EF818E77423}"/>
    <cellStyle name="Normal 3 2 3 9" xfId="12854" xr:uid="{4A31C3A1-CA23-47CE-B2C9-47D1393370DE}"/>
    <cellStyle name="Normal 3 2 30" xfId="12855" xr:uid="{F56A0C73-5DA9-432E-88E3-5F35B1C760EA}"/>
    <cellStyle name="Normal 3 2 31" xfId="12856" xr:uid="{02FE1E48-43E6-4929-9B57-F15055A1D66B}"/>
    <cellStyle name="Normal 3 2 32" xfId="12857" xr:uid="{3909109F-6118-4A93-AFD5-B1F86E24E6F7}"/>
    <cellStyle name="Normal 3 2 33" xfId="12858" xr:uid="{2BA72292-825D-404A-AAB2-826C2878513A}"/>
    <cellStyle name="Normal 3 2 34" xfId="12859" xr:uid="{C3F4D7FF-D055-4C53-A16F-7B4E52644288}"/>
    <cellStyle name="Normal 3 2 35" xfId="12860" xr:uid="{AE219F54-D397-4425-A898-06BD6DEC3A3E}"/>
    <cellStyle name="Normal 3 2 36" xfId="12861" xr:uid="{930830F3-74BB-4F60-8806-39D70D6E8149}"/>
    <cellStyle name="Normal 3 2 37" xfId="12862" xr:uid="{D4FBCF33-848A-4523-9E59-61154BF955F9}"/>
    <cellStyle name="Normal 3 2 38" xfId="12863" xr:uid="{D2A9E2A6-D6A7-4A32-B73B-E05A15D60A40}"/>
    <cellStyle name="Normal 3 2 39" xfId="12864" xr:uid="{4147C53E-FCA1-4504-9177-8C4BA1D93CD2}"/>
    <cellStyle name="Normal 3 2 4" xfId="12865" xr:uid="{E6EE8844-C7D4-4C7E-B6AF-584975A258A2}"/>
    <cellStyle name="Normal 3 2 4 2" xfId="12866" xr:uid="{C195816A-222D-442D-B835-FB5B522396B0}"/>
    <cellStyle name="Normal 3 2 4 3" xfId="12867" xr:uid="{4EC20C4B-5C70-41C0-83ED-1737AA12B19D}"/>
    <cellStyle name="Normal 3 2 4 4" xfId="12868" xr:uid="{391DCE3D-36E5-4B42-93B1-AD97D00EB35D}"/>
    <cellStyle name="Normal 3 2 4 5" xfId="12869" xr:uid="{DC876295-3DF2-484E-A89B-362A6D7C710B}"/>
    <cellStyle name="Normal 3 2 4 6" xfId="12870" xr:uid="{E8F98759-340E-4234-8FFB-47E8B3A184F1}"/>
    <cellStyle name="Normal 3 2 40" xfId="12871" xr:uid="{62BC76BD-B2FA-46E0-B45E-E4BA332855CF}"/>
    <cellStyle name="Normal 3 2 41" xfId="12872" xr:uid="{A0BD935B-283C-4498-84A5-E3ABAF2500EA}"/>
    <cellStyle name="Normal 3 2 42" xfId="12873" xr:uid="{39763995-15BF-4B1F-A940-7CCC7E99581E}"/>
    <cellStyle name="Normal 3 2 43" xfId="12874" xr:uid="{83914B43-7FC8-4F32-82AF-24FF3D87BEE2}"/>
    <cellStyle name="Normal 3 2 44" xfId="12875" xr:uid="{14ED3E8C-ED8A-485E-BD16-91F47E4A88D4}"/>
    <cellStyle name="Normal 3 2 45" xfId="12876" xr:uid="{0EC0FBAF-6A98-4073-9475-51F91892D01C}"/>
    <cellStyle name="Normal 3 2 46" xfId="12877" xr:uid="{701FF7DE-57DE-4C21-A344-B5FECF0E65DC}"/>
    <cellStyle name="Normal 3 2 47" xfId="12878" xr:uid="{33231CF1-672F-4893-B5EB-FB73CD7B2B6B}"/>
    <cellStyle name="Normal 3 2 48" xfId="12879" xr:uid="{CEA85E01-91D1-4DFD-9362-89914B67A4D5}"/>
    <cellStyle name="Normal 3 2 49" xfId="12880" xr:uid="{EBA7A367-E1F7-462E-B26F-2F60AEB58512}"/>
    <cellStyle name="Normal 3 2 5" xfId="12881" xr:uid="{0AC45A48-0D77-438D-BB0B-51442CC8F94B}"/>
    <cellStyle name="Normal 3 2 5 2" xfId="12882" xr:uid="{0844E692-D12E-49FF-9D20-6D3F285DA225}"/>
    <cellStyle name="Normal 3 2 5 3" xfId="12883" xr:uid="{9BC6F327-49E4-462F-996D-99871203EF82}"/>
    <cellStyle name="Normal 3 2 5 4" xfId="12884" xr:uid="{8CE79D04-CCE6-41AA-A7B4-E7DCDA7973C4}"/>
    <cellStyle name="Normal 3 2 5 5" xfId="12885" xr:uid="{64248371-D173-4C96-80C3-2F58A741A6E8}"/>
    <cellStyle name="Normal 3 2 5 6" xfId="12886" xr:uid="{DE67BC04-A0F9-414C-B44B-1CB1ED040EBA}"/>
    <cellStyle name="Normal 3 2 6" xfId="12887" xr:uid="{B0D91459-1409-43E8-AF2E-C925A0A539FA}"/>
    <cellStyle name="Normal 3 2 7" xfId="12888" xr:uid="{F122C1CF-2FD2-45D9-A325-5128BB5C5831}"/>
    <cellStyle name="Normal 3 2 8" xfId="12889" xr:uid="{2997D75C-196D-4B3C-947C-AB859F3840B0}"/>
    <cellStyle name="Normal 3 2 9" xfId="12890" xr:uid="{4AA8B433-485C-491C-BFF6-F90A79D6B8C0}"/>
    <cellStyle name="Normal 3 20" xfId="12891" xr:uid="{02F0D2B7-F8DD-44AB-80F5-C7D6E28C955D}"/>
    <cellStyle name="Normal 3 20 2" xfId="12892" xr:uid="{4E400824-25A5-4A04-8BD8-EAF9419FF0EB}"/>
    <cellStyle name="Normal 3 20 3" xfId="12893" xr:uid="{D4A2C97D-030B-421C-AE0E-ED8C8BCCB21D}"/>
    <cellStyle name="Normal 3 20 4" xfId="12894" xr:uid="{C4AC24E7-7EB1-4BB4-9F8B-AE94E2664448}"/>
    <cellStyle name="Normal 3 20 5" xfId="12895" xr:uid="{B130532B-61D7-4349-864A-93DBD911A2B8}"/>
    <cellStyle name="Normal 3 20 6" xfId="12896" xr:uid="{29AF6CC7-7CD0-47D1-B7CA-B42FBFA62F68}"/>
    <cellStyle name="Normal 3 21" xfId="12897" xr:uid="{ED0B8F72-E202-4917-85B7-A7214385925D}"/>
    <cellStyle name="Normal 3 21 2" xfId="12898" xr:uid="{02A8F8FC-0E93-4633-9C25-719C0C7DBED0}"/>
    <cellStyle name="Normal 3 21 3" xfId="12899" xr:uid="{81B27D5A-29CA-4622-BF44-4539655EBF63}"/>
    <cellStyle name="Normal 3 21 4" xfId="12900" xr:uid="{7752055D-CA94-4B52-AA94-E74C80E887A9}"/>
    <cellStyle name="Normal 3 21 5" xfId="12901" xr:uid="{7F50A8A6-9B21-4A2C-B587-5F08D8A33C04}"/>
    <cellStyle name="Normal 3 21 6" xfId="12902" xr:uid="{69D46F37-A4CF-414B-A27C-C6326CA04926}"/>
    <cellStyle name="Normal 3 22" xfId="12903" xr:uid="{34C75032-EEBA-41BE-A3B2-38EE40CE12CE}"/>
    <cellStyle name="Normal 3 22 2" xfId="12904" xr:uid="{22D57349-E0EA-40CB-AE49-811B832F0B0C}"/>
    <cellStyle name="Normal 3 22 3" xfId="12905" xr:uid="{727276C6-02B2-4974-B843-F4617D823EB1}"/>
    <cellStyle name="Normal 3 22 4" xfId="12906" xr:uid="{956C86AB-8284-4277-B101-D132AB6F3FFA}"/>
    <cellStyle name="Normal 3 22 5" xfId="12907" xr:uid="{45EC45EF-BA61-4BAF-83B3-61E1D07A778A}"/>
    <cellStyle name="Normal 3 22 6" xfId="12908" xr:uid="{980B0689-6789-461F-BA9C-24AC901BC588}"/>
    <cellStyle name="Normal 3 23" xfId="12909" xr:uid="{02B69725-9823-48E2-B9F5-95573A4A48F2}"/>
    <cellStyle name="Normal 3 23 2" xfId="12910" xr:uid="{06BB3528-9E49-4CB8-AB15-7F29A04900E7}"/>
    <cellStyle name="Normal 3 23 3" xfId="12911" xr:uid="{4899D01A-7718-4239-8111-C30984744A73}"/>
    <cellStyle name="Normal 3 23 4" xfId="12912" xr:uid="{44DA5010-12F9-4D0F-815A-C9D7F81307D2}"/>
    <cellStyle name="Normal 3 23 5" xfId="12913" xr:uid="{EE3D6A64-1E0F-42E8-83E2-EB41181F6E12}"/>
    <cellStyle name="Normal 3 23 6" xfId="12914" xr:uid="{BCD8DD99-9921-4A29-A2AB-B408A7A52A63}"/>
    <cellStyle name="Normal 3 24" xfId="12915" xr:uid="{6792E072-3066-48DA-840A-2533FB097E05}"/>
    <cellStyle name="Normal 3 24 2" xfId="12916" xr:uid="{34CC2A62-1E45-44E8-A4F5-D5F32B221950}"/>
    <cellStyle name="Normal 3 24 3" xfId="12917" xr:uid="{E5FB227C-2EA2-4EC6-8E1D-90BBF6FC6FBC}"/>
    <cellStyle name="Normal 3 24 4" xfId="12918" xr:uid="{F8365D1B-A647-44F5-A194-7801642C70D9}"/>
    <cellStyle name="Normal 3 24 5" xfId="12919" xr:uid="{36E7A361-EC3E-42C8-9A68-D5A071DB3C2C}"/>
    <cellStyle name="Normal 3 24 6" xfId="12920" xr:uid="{6F100187-D558-43B4-910E-A2E83C30DFEF}"/>
    <cellStyle name="Normal 3 25" xfId="12921" xr:uid="{72D23683-C3C1-4618-87F0-6D0B04BE97DB}"/>
    <cellStyle name="Normal 3 25 2" xfId="12922" xr:uid="{734AB376-FD5B-4DC7-B0FA-46387E1C5153}"/>
    <cellStyle name="Normal 3 25 3" xfId="12923" xr:uid="{BDCD05A6-2B06-49F5-BC56-5234AA5CE21D}"/>
    <cellStyle name="Normal 3 25 4" xfId="12924" xr:uid="{AA8DD8A4-6E79-4DA8-85B3-AE9A80C2C17D}"/>
    <cellStyle name="Normal 3 25 5" xfId="12925" xr:uid="{CA1DD4CE-8B30-4D3C-994F-C0CDF826E70F}"/>
    <cellStyle name="Normal 3 25 6" xfId="12926" xr:uid="{EF37C4B6-D976-43D6-A724-1771F9D9315C}"/>
    <cellStyle name="Normal 3 26" xfId="12927" xr:uid="{DFC29B41-E998-4CB5-A0AE-CDA3823C7629}"/>
    <cellStyle name="Normal 3 26 2" xfId="12928" xr:uid="{90B51950-724B-4143-8ACF-4F10285490A3}"/>
    <cellStyle name="Normal 3 26 3" xfId="12929" xr:uid="{2B2F9EAC-79D8-4CBD-85E7-9B64FADAADC6}"/>
    <cellStyle name="Normal 3 26 4" xfId="12930" xr:uid="{F7628A17-8ABC-4874-94CD-A55EF798D7EE}"/>
    <cellStyle name="Normal 3 26 5" xfId="12931" xr:uid="{803E2B7E-01C9-48FB-87C2-938EAB552DC8}"/>
    <cellStyle name="Normal 3 26 6" xfId="12932" xr:uid="{5894CB5A-F4D8-4F88-92C1-155495750BB0}"/>
    <cellStyle name="Normal 3 27" xfId="12933" xr:uid="{529BFA2B-003D-4223-B127-DEB9FC2FBFA3}"/>
    <cellStyle name="Normal 3 27 2" xfId="12934" xr:uid="{F245B9A4-9B76-4C80-809B-D1790AF0BD1B}"/>
    <cellStyle name="Normal 3 27 3" xfId="12935" xr:uid="{1C1481E8-D620-468E-B564-E363F4A8DE19}"/>
    <cellStyle name="Normal 3 27 4" xfId="12936" xr:uid="{B95A3961-8CF0-45DA-B585-42A038261F8B}"/>
    <cellStyle name="Normal 3 27 5" xfId="12937" xr:uid="{52E8BEBC-808C-4A0D-A3E6-06E16E3E6557}"/>
    <cellStyle name="Normal 3 27 6" xfId="12938" xr:uid="{062DFF9E-6566-4DE0-9C08-14182C8576D4}"/>
    <cellStyle name="Normal 3 28" xfId="12939" xr:uid="{AE4BB0C9-C1A1-41D6-AC5D-991CED8580EE}"/>
    <cellStyle name="Normal 3 28 2" xfId="12940" xr:uid="{5F3276FD-4F80-45DC-AACD-1471E1018C49}"/>
    <cellStyle name="Normal 3 28 3" xfId="12941" xr:uid="{4E0718C6-0676-43D2-AF15-A66DD2372C84}"/>
    <cellStyle name="Normal 3 28 4" xfId="12942" xr:uid="{05BFC32C-CCC1-46F2-9F79-06BE18CC8EEC}"/>
    <cellStyle name="Normal 3 28 5" xfId="12943" xr:uid="{4E9274D1-8EC0-41BB-B96B-52A953300AC0}"/>
    <cellStyle name="Normal 3 28 6" xfId="12944" xr:uid="{F419BFF5-94F8-46FA-A17E-2978DDFBBB71}"/>
    <cellStyle name="Normal 3 29" xfId="12945" xr:uid="{6A5B91CE-7811-4A7A-B23A-1CD19713CCF4}"/>
    <cellStyle name="Normal 3 29 2" xfId="12946" xr:uid="{41A25BAF-218E-4A40-A1A4-CD592BD73DFB}"/>
    <cellStyle name="Normal 3 29 3" xfId="12947" xr:uid="{42E8372D-AB64-4A6E-8147-C036E9091418}"/>
    <cellStyle name="Normal 3 29 4" xfId="12948" xr:uid="{B4F5C0ED-1DD9-4B66-8140-15B4EC172736}"/>
    <cellStyle name="Normal 3 29 5" xfId="12949" xr:uid="{096A11B8-E14C-495F-B6A9-74D2AEE07C7A}"/>
    <cellStyle name="Normal 3 29 6" xfId="12950" xr:uid="{CEB232C8-E502-4C1D-9377-8CCE0B730CF6}"/>
    <cellStyle name="Normal 3 3" xfId="12951" xr:uid="{95C60187-03AA-4754-83E5-17F19A101FB3}"/>
    <cellStyle name="Normal 3 3 2" xfId="12952" xr:uid="{CAB2A32A-422C-4498-ACEF-3A135A0F1106}"/>
    <cellStyle name="Normal 3 3 3" xfId="12953" xr:uid="{51A9DA6F-E937-408B-8492-A13DF6B44008}"/>
    <cellStyle name="Normal 3 3 4" xfId="12954" xr:uid="{6B23784A-57E1-4E88-A71E-1A728CBC7AE3}"/>
    <cellStyle name="Normal 3 3 5" xfId="12955" xr:uid="{ADCE02B6-D2AB-44C6-B3F2-65482421A152}"/>
    <cellStyle name="Normal 3 3 5 10" xfId="12956" xr:uid="{8FBCF112-C28C-4635-A233-59795BBBCD0A}"/>
    <cellStyle name="Normal 3 3 5 11" xfId="12957" xr:uid="{D51710A1-81D4-4578-86A3-7A605E598940}"/>
    <cellStyle name="Normal 3 3 5 12" xfId="12958" xr:uid="{8849BCB3-92C2-4044-8648-1760ECB5831E}"/>
    <cellStyle name="Normal 3 3 5 13" xfId="12959" xr:uid="{44B98FD5-FCAA-4183-9D99-E0C581824AF0}"/>
    <cellStyle name="Normal 3 3 5 14" xfId="12960" xr:uid="{A8DBCDC7-4E16-415A-BEEB-A93A2FA25768}"/>
    <cellStyle name="Normal 3 3 5 15" xfId="12961" xr:uid="{0D97AEC5-6688-4296-B6A0-946A7F8C92E8}"/>
    <cellStyle name="Normal 3 3 5 16" xfId="12962" xr:uid="{F703B58F-09F1-4048-92BF-075DA8D25D9A}"/>
    <cellStyle name="Normal 3 3 5 17" xfId="12963" xr:uid="{ED743018-C09A-416C-A182-824369D50D91}"/>
    <cellStyle name="Normal 3 3 5 18" xfId="12964" xr:uid="{01898D3A-E883-4C79-BB13-2A50570D6B6E}"/>
    <cellStyle name="Normal 3 3 5 19" xfId="12965" xr:uid="{863D5796-3A9A-4781-A6C3-9B34F63C35E0}"/>
    <cellStyle name="Normal 3 3 5 2" xfId="12966" xr:uid="{830BECEF-392C-4CD9-BCA5-229574CA0AB7}"/>
    <cellStyle name="Normal 3 3 5 20" xfId="12967" xr:uid="{86342EEA-17AB-4A88-9CF0-A20A38777FC4}"/>
    <cellStyle name="Normal 3 3 5 21" xfId="12968" xr:uid="{535D75EF-F482-4C2C-A3B8-A38B5090C1E3}"/>
    <cellStyle name="Normal 3 3 5 22" xfId="12969" xr:uid="{34B86EFE-878C-49A7-97B2-963938F511F4}"/>
    <cellStyle name="Normal 3 3 5 23" xfId="12970" xr:uid="{EB11C567-EAD6-41B8-A824-AEE40B01CDCF}"/>
    <cellStyle name="Normal 3 3 5 24" xfId="12971" xr:uid="{B26EB8AF-3D46-4643-8A3A-62F9EE274A5C}"/>
    <cellStyle name="Normal 3 3 5 25" xfId="12972" xr:uid="{9A778963-B067-4178-B188-74BD228EA0AF}"/>
    <cellStyle name="Normal 3 3 5 26" xfId="12973" xr:uid="{31C79780-83B8-4553-94EB-84616DE165F4}"/>
    <cellStyle name="Normal 3 3 5 27" xfId="12974" xr:uid="{C463CFEF-30BA-49B3-8DED-9799184C3474}"/>
    <cellStyle name="Normal 3 3 5 28" xfId="12975" xr:uid="{1502FBB9-7BB6-403C-8CAE-9A2E82C060DE}"/>
    <cellStyle name="Normal 3 3 5 29" xfId="12976" xr:uid="{FFC8A3F8-1BDD-4B6C-9531-930A308B4F2D}"/>
    <cellStyle name="Normal 3 3 5 3" xfId="12977" xr:uid="{55A200DA-904B-46A2-83AA-9FF7EE36FA9E}"/>
    <cellStyle name="Normal 3 3 5 30" xfId="12978" xr:uid="{242F2A6B-D3DB-4F8B-BAF5-23321B9B1CE8}"/>
    <cellStyle name="Normal 3 3 5 31" xfId="12979" xr:uid="{6967BE8A-B17E-4164-9EA9-444639741F59}"/>
    <cellStyle name="Normal 3 3 5 32" xfId="12980" xr:uid="{50868BBA-DCC7-481A-84B7-99F5EB55D164}"/>
    <cellStyle name="Normal 3 3 5 33" xfId="12981" xr:uid="{FC1D4BEE-73E6-48B5-A54E-4E1D73979FD3}"/>
    <cellStyle name="Normal 3 3 5 34" xfId="12982" xr:uid="{54A008C4-2E77-44E7-8AAA-2F5B78A7E750}"/>
    <cellStyle name="Normal 3 3 5 35" xfId="12983" xr:uid="{D4A37FF4-6C0E-447A-8AB3-40858679FE3E}"/>
    <cellStyle name="Normal 3 3 5 36" xfId="12984" xr:uid="{2E798BEC-5791-41EA-AAB8-9AF3FA55531D}"/>
    <cellStyle name="Normal 3 3 5 37" xfId="12985" xr:uid="{D311AD60-891D-409C-8971-213E65CE8DE2}"/>
    <cellStyle name="Normal 3 3 5 38" xfId="12986" xr:uid="{6591BD11-91C6-4E8C-AD2D-60FAB434E844}"/>
    <cellStyle name="Normal 3 3 5 39" xfId="12987" xr:uid="{C96A1056-D5BA-4CC4-8B0B-64C5BCE938A3}"/>
    <cellStyle name="Normal 3 3 5 4" xfId="12988" xr:uid="{30E6EC14-5D78-4D03-BA79-7C55B8F7D52D}"/>
    <cellStyle name="Normal 3 3 5 40" xfId="12989" xr:uid="{EECA3040-B618-4AEB-9336-EB114E65B6CD}"/>
    <cellStyle name="Normal 3 3 5 41" xfId="12990" xr:uid="{15DF673A-FB44-4AAB-AAF0-BDD312769490}"/>
    <cellStyle name="Normal 3 3 5 42" xfId="12991" xr:uid="{4DCA3FB7-C41E-47C1-B3F6-F7B2CAB0C096}"/>
    <cellStyle name="Normal 3 3 5 43" xfId="12992" xr:uid="{359E9EA8-3276-4975-9944-6DEE1D952876}"/>
    <cellStyle name="Normal 3 3 5 44" xfId="12993" xr:uid="{7EBB20EB-D39E-4139-A1E3-99BE0AB4AF95}"/>
    <cellStyle name="Normal 3 3 5 45" xfId="12994" xr:uid="{A33D44B1-B890-4768-821E-0953AA9B42F0}"/>
    <cellStyle name="Normal 3 3 5 46" xfId="12995" xr:uid="{99E96DE4-8778-4E5D-B008-774CFEBB3F7D}"/>
    <cellStyle name="Normal 3 3 5 47" xfId="12996" xr:uid="{A98E4A38-8BB9-4B70-AABB-69F0AAF98835}"/>
    <cellStyle name="Normal 3 3 5 5" xfId="12997" xr:uid="{C75712E8-49CD-44F2-9B33-7227EFEF2B81}"/>
    <cellStyle name="Normal 3 3 5 6" xfId="12998" xr:uid="{E3CA6671-729D-4077-89D7-0FBD3B78D17C}"/>
    <cellStyle name="Normal 3 3 5 7" xfId="12999" xr:uid="{62CF06C3-D012-4C44-B01C-0E74C26F5246}"/>
    <cellStyle name="Normal 3 3 5 8" xfId="13000" xr:uid="{3AA5984C-EE25-44E4-A576-296067C72CFA}"/>
    <cellStyle name="Normal 3 3 5 9" xfId="13001" xr:uid="{2C60FDD5-C133-4906-A679-42AF9A926AE5}"/>
    <cellStyle name="Normal 3 30" xfId="13002" xr:uid="{E531601B-E0CD-42A9-80C8-D11B9EF74CAD}"/>
    <cellStyle name="Normal 3 30 2" xfId="13003" xr:uid="{36BF6D65-F32E-4E1A-89A4-D7F2AA0E3944}"/>
    <cellStyle name="Normal 3 30 3" xfId="13004" xr:uid="{93D2EB41-A304-47C2-9E01-C0535C8418FE}"/>
    <cellStyle name="Normal 3 30 4" xfId="13005" xr:uid="{7EF929C5-FFEA-46B3-8EAB-E75DB2D82AF5}"/>
    <cellStyle name="Normal 3 30 5" xfId="13006" xr:uid="{B0CD0CFF-DC5C-4DE5-9C75-48ED6618FCD0}"/>
    <cellStyle name="Normal 3 30 6" xfId="13007" xr:uid="{610CC33F-5A22-4B46-A6CC-B15CE5530E52}"/>
    <cellStyle name="Normal 3 31" xfId="13008" xr:uid="{8C84E557-99C7-4B27-B887-E90B03EF7B36}"/>
    <cellStyle name="Normal 3 31 2" xfId="13009" xr:uid="{1F04BE27-46EF-4FF2-93C3-6E8E40FC434D}"/>
    <cellStyle name="Normal 3 31 3" xfId="13010" xr:uid="{874F4DBC-B629-4785-BDC4-AD785F7B39F4}"/>
    <cellStyle name="Normal 3 31 4" xfId="13011" xr:uid="{B46B22D1-393B-4D4F-A46E-5FE747C68AC8}"/>
    <cellStyle name="Normal 3 31 5" xfId="13012" xr:uid="{8099143D-D021-4311-9A79-959EF4BBE2EB}"/>
    <cellStyle name="Normal 3 31 6" xfId="13013" xr:uid="{E529FCF9-6BD0-46D9-B423-642F1108BA68}"/>
    <cellStyle name="Normal 3 32" xfId="13014" xr:uid="{018DB4FE-6901-4ED9-AB49-A0F7B65DD298}"/>
    <cellStyle name="Normal 3 32 2" xfId="13015" xr:uid="{CE6FA94D-248E-40CC-B08F-2E5E537D0B0F}"/>
    <cellStyle name="Normal 3 32 3" xfId="13016" xr:uid="{FCA5A98C-7B4C-400A-B960-3CA84D35277A}"/>
    <cellStyle name="Normal 3 32 4" xfId="13017" xr:uid="{289D4827-5333-46F7-BAA8-E5468134D960}"/>
    <cellStyle name="Normal 3 32 5" xfId="13018" xr:uid="{723FA88D-1AA2-4022-AF1A-F71185B0D1BA}"/>
    <cellStyle name="Normal 3 32 6" xfId="13019" xr:uid="{A3EF58BC-9803-4421-A15C-9B3C9B06C36C}"/>
    <cellStyle name="Normal 3 33" xfId="13020" xr:uid="{B4AF7F1E-0E17-488C-AE14-26D938E0461C}"/>
    <cellStyle name="Normal 3 33 2" xfId="13021" xr:uid="{1EDDD922-0C32-4E2C-A2F5-D64F67D2AF67}"/>
    <cellStyle name="Normal 3 33 3" xfId="13022" xr:uid="{1F0825CF-6D04-4959-8FCC-AAA7D2150EFE}"/>
    <cellStyle name="Normal 3 33 4" xfId="13023" xr:uid="{5C30F89F-83E5-48A4-B90A-F97AA5B84FC4}"/>
    <cellStyle name="Normal 3 33 5" xfId="13024" xr:uid="{F685CE85-7843-4642-82CE-1F0C5941FE70}"/>
    <cellStyle name="Normal 3 33 6" xfId="13025" xr:uid="{FE315913-C992-43A6-8C4A-A61673281261}"/>
    <cellStyle name="Normal 3 34" xfId="13026" xr:uid="{33810CA8-09AE-4018-A222-A0E06732F15A}"/>
    <cellStyle name="Normal 3 35" xfId="13027" xr:uid="{7301AC39-C0AF-42C7-8406-A8D08CF7C8C7}"/>
    <cellStyle name="Normal 3 36" xfId="13028" xr:uid="{D0558998-D8DA-455E-8D51-E089BDBF97AA}"/>
    <cellStyle name="Normal 3 37" xfId="13029" xr:uid="{F69D4178-6D3C-4626-96DD-314B81C767F4}"/>
    <cellStyle name="Normal 3 38" xfId="13030" xr:uid="{440A4EDB-ADCA-4BB5-A001-58120E852464}"/>
    <cellStyle name="Normal 3 39" xfId="13031" xr:uid="{7A0B5722-F401-4405-BE49-8CE55FCABEFD}"/>
    <cellStyle name="Normal 3 4" xfId="13032" xr:uid="{9BD2265A-6516-433C-AE40-8A65C2079B72}"/>
    <cellStyle name="Normal 3 4 2" xfId="13033" xr:uid="{72A20AB1-A8B8-4104-A459-FF141C615169}"/>
    <cellStyle name="Normal 3 4 3" xfId="13034" xr:uid="{D50270B3-88DE-4CA3-AC29-8635A3D15E2F}"/>
    <cellStyle name="Normal 3 4 4" xfId="13035" xr:uid="{F45516FA-6426-451C-BCD8-559DC1579976}"/>
    <cellStyle name="Normal 3 4 5" xfId="13036" xr:uid="{8FE6022C-B81C-45A6-8278-D499E51E9B79}"/>
    <cellStyle name="Normal 3 40" xfId="52" xr:uid="{35D84E04-F158-4658-B4F0-9678C702BD32}"/>
    <cellStyle name="Normal 3 41" xfId="13037" xr:uid="{89B61730-270B-4737-9BBC-7D33589FA080}"/>
    <cellStyle name="Normal 3 42" xfId="13038" xr:uid="{A34C199F-5E2B-4B8B-8DFE-8F45E64E75CA}"/>
    <cellStyle name="Normal 3 43" xfId="13039" xr:uid="{D3EE955D-FC6B-4C33-A425-E9983667AD54}"/>
    <cellStyle name="Normal 3 44" xfId="13040" xr:uid="{22C87CFC-1399-4307-9633-1A5BE17DBEEC}"/>
    <cellStyle name="Normal 3 45" xfId="13041" xr:uid="{FEF60D9B-19B9-4CCE-920B-896A014BF8F3}"/>
    <cellStyle name="Normal 3 46" xfId="13042" xr:uid="{CA014ACE-470D-4E9B-9FEC-355E094CE0C1}"/>
    <cellStyle name="Normal 3 47" xfId="13043" xr:uid="{0A7DCA2F-B6C8-4C6F-A168-38C395D09680}"/>
    <cellStyle name="Normal 3 48" xfId="13044" xr:uid="{3CDEB12A-7C3B-4EF4-8DD5-0F9179C18C63}"/>
    <cellStyle name="Normal 3 49" xfId="13045" xr:uid="{56440907-A0A8-4D1A-BAFA-AF83750BB736}"/>
    <cellStyle name="Normal 3 5" xfId="13046" xr:uid="{0A51FC01-D26E-4222-81C4-E4C763438A6C}"/>
    <cellStyle name="Normal 3 5 2" xfId="13047" xr:uid="{EFAEB617-B316-405F-ABC9-961EC213BE20}"/>
    <cellStyle name="Normal 3 5 3" xfId="13048" xr:uid="{28BC52AE-2904-4C40-8A87-D67B90EE95A9}"/>
    <cellStyle name="Normal 3 5 4" xfId="13049" xr:uid="{68732C32-4683-4915-9041-0A541020F0D1}"/>
    <cellStyle name="Normal 3 5 5" xfId="13050" xr:uid="{12751798-ED28-4785-B818-0E579B3F2E4D}"/>
    <cellStyle name="Normal 3 50" xfId="13051" xr:uid="{40EF78AD-10A9-49AE-8092-0716D146A35C}"/>
    <cellStyle name="Normal 3 51" xfId="13052" xr:uid="{4A307796-E649-47B9-9D5A-E912C25B19CD}"/>
    <cellStyle name="Normal 3 52" xfId="13053" xr:uid="{11DA18C8-1ED7-45A4-899C-9508A48FB41C}"/>
    <cellStyle name="Normal 3 53" xfId="13054" xr:uid="{D80B43F9-A9F1-4C44-96FE-2F86F9CC618E}"/>
    <cellStyle name="Normal 3 54" xfId="13055" xr:uid="{B7870C2D-7BE4-4AE4-BA1F-D54209D7FFF8}"/>
    <cellStyle name="Normal 3 55" xfId="13056" xr:uid="{AE1DC7F4-35CC-4946-9F7B-14EDD3482DBD}"/>
    <cellStyle name="Normal 3 56" xfId="13057" xr:uid="{D8B085CF-72C1-4BCB-8975-A6809148D15A}"/>
    <cellStyle name="Normal 3 57" xfId="13058" xr:uid="{EBDE982C-C826-4FFB-9CA4-5BB494B58118}"/>
    <cellStyle name="Normal 3 58" xfId="13059" xr:uid="{76EAF945-26F8-4003-A178-FF9CDC482620}"/>
    <cellStyle name="Normal 3 59" xfId="13060" xr:uid="{3FFDC0CC-1424-4A49-8D84-3100D344BE45}"/>
    <cellStyle name="Normal 3 6" xfId="13061" xr:uid="{8D894E19-1B0C-4CCB-AC34-1469DFBC74D3}"/>
    <cellStyle name="Normal 3 6 2" xfId="13062" xr:uid="{4D11814D-1EFD-428E-8554-6EFA701FC3A9}"/>
    <cellStyle name="Normal 3 6 3" xfId="13063" xr:uid="{22998803-1AC8-442A-99C6-C411B28D4E48}"/>
    <cellStyle name="Normal 3 6 4" xfId="13064" xr:uid="{6AD66C13-03D2-47D0-85CD-B5AA28822431}"/>
    <cellStyle name="Normal 3 6 5" xfId="13065" xr:uid="{DEFB7637-9BCF-48B4-AA74-EF903F0B25EE}"/>
    <cellStyle name="Normal 3 60" xfId="13066" xr:uid="{E3DCFA45-417B-44EF-901D-5B1B46E981E1}"/>
    <cellStyle name="Normal 3 61" xfId="13067" xr:uid="{315F44A9-D81D-4C25-9C13-ABE8DDCACF9B}"/>
    <cellStyle name="Normal 3 62" xfId="13068" xr:uid="{D944D739-43B8-4FBB-9F66-3F885C532485}"/>
    <cellStyle name="Normal 3 63" xfId="13069" xr:uid="{368C3A58-E35D-4960-926B-F2330C717294}"/>
    <cellStyle name="Normal 3 64" xfId="13070" xr:uid="{6785CEDD-49A9-4E40-A090-51B87E171086}"/>
    <cellStyle name="Normal 3 65" xfId="12090" xr:uid="{66D4246D-7401-48C3-A187-B96D1B78B251}"/>
    <cellStyle name="Normal 3 66" xfId="16783" xr:uid="{BDA20A8C-A3D1-4BD7-ABFA-CEC77503338A}"/>
    <cellStyle name="Normal 3 67" xfId="16778" xr:uid="{FF8FA340-9BA5-484B-BAEB-61776C29ACC9}"/>
    <cellStyle name="Normal 3 7" xfId="13071" xr:uid="{C641D9E6-A0B9-42BC-B2A8-420639392BDC}"/>
    <cellStyle name="Normal 3 7 10" xfId="13072" xr:uid="{868500F1-3EE7-44A2-A1C7-2EA0C2E5BD1D}"/>
    <cellStyle name="Normal 3 7 11" xfId="13073" xr:uid="{C7EAEC1E-DA0A-435B-A53C-C679F60448A6}"/>
    <cellStyle name="Normal 3 7 12" xfId="13074" xr:uid="{78D5D622-AA43-402A-89DF-FBE0F57881B8}"/>
    <cellStyle name="Normal 3 7 13" xfId="13075" xr:uid="{94AE79BD-4429-4936-ACE3-EB279EC8A57E}"/>
    <cellStyle name="Normal 3 7 14" xfId="13076" xr:uid="{AD70919C-99A7-4F4A-A6E8-3BAE498D60E0}"/>
    <cellStyle name="Normal 3 7 15" xfId="13077" xr:uid="{A9E25F73-E543-4ECD-ABD2-713D91743F53}"/>
    <cellStyle name="Normal 3 7 16" xfId="13078" xr:uid="{51238D5D-5953-4362-82BD-0F277BE200E3}"/>
    <cellStyle name="Normal 3 7 17" xfId="13079" xr:uid="{1AE8A9AA-8DC7-43B7-ACA1-495DB68EC90A}"/>
    <cellStyle name="Normal 3 7 18" xfId="13080" xr:uid="{32B96EBE-2927-4C02-9925-DECFDCE51208}"/>
    <cellStyle name="Normal 3 7 19" xfId="13081" xr:uid="{D5C42207-6F85-4B39-8717-C392A1E014C2}"/>
    <cellStyle name="Normal 3 7 2" xfId="13082" xr:uid="{717D6C80-32B3-437A-AEEC-9FF0A9638B71}"/>
    <cellStyle name="Normal 3 7 2 10" xfId="13083" xr:uid="{E9DFA908-74B2-4897-9983-C062E0924EA2}"/>
    <cellStyle name="Normal 3 7 2 11" xfId="13084" xr:uid="{B349B6DA-9D01-4093-95EF-28E2770E39D0}"/>
    <cellStyle name="Normal 3 7 2 12" xfId="13085" xr:uid="{EBA99EA1-4094-4F75-8194-756A110F647B}"/>
    <cellStyle name="Normal 3 7 2 13" xfId="13086" xr:uid="{A51A1008-3BC1-48D6-B4C5-04955D1EF9DB}"/>
    <cellStyle name="Normal 3 7 2 14" xfId="13087" xr:uid="{2F986F26-FA7B-45CA-92F7-A73ED67E66C2}"/>
    <cellStyle name="Normal 3 7 2 15" xfId="13088" xr:uid="{F2E4939F-761B-40E3-A63D-AAA2EDF27AE5}"/>
    <cellStyle name="Normal 3 7 2 16" xfId="13089" xr:uid="{E076551A-A10F-4143-AE17-96DE8FFDF693}"/>
    <cellStyle name="Normal 3 7 2 17" xfId="13090" xr:uid="{34E44F77-A27C-46EE-9A5C-9716DEED0112}"/>
    <cellStyle name="Normal 3 7 2 18" xfId="13091" xr:uid="{9AD78627-6BAE-4F47-B1FD-66FD0804A403}"/>
    <cellStyle name="Normal 3 7 2 19" xfId="13092" xr:uid="{E85248BA-255F-47BD-8266-14A85B076D6A}"/>
    <cellStyle name="Normal 3 7 2 2" xfId="13093" xr:uid="{8C39ADE6-F848-4ED4-8B63-8E796015C318}"/>
    <cellStyle name="Normal 3 7 2 20" xfId="13094" xr:uid="{A8266C2E-16BC-4CFF-A83A-5367B8EA0291}"/>
    <cellStyle name="Normal 3 7 2 21" xfId="13095" xr:uid="{B462D155-2E9E-4A2E-A0FF-6812954D33B5}"/>
    <cellStyle name="Normal 3 7 2 22" xfId="13096" xr:uid="{08C7D433-F5B5-46A3-9FA4-0EE9E200988F}"/>
    <cellStyle name="Normal 3 7 2 23" xfId="13097" xr:uid="{966B2FB5-5A6D-4EDE-8278-5E6FBBDC5CB5}"/>
    <cellStyle name="Normal 3 7 2 24" xfId="13098" xr:uid="{1E89FB7D-555F-470D-8B99-7FCB0EB553B7}"/>
    <cellStyle name="Normal 3 7 2 25" xfId="13099" xr:uid="{DDB5DD2C-6EBD-4BE6-AC4B-A4E021CD2A47}"/>
    <cellStyle name="Normal 3 7 2 26" xfId="13100" xr:uid="{3ABEBA1F-B099-4E5E-BB36-6CF784B8B3B6}"/>
    <cellStyle name="Normal 3 7 2 27" xfId="13101" xr:uid="{BE9D8483-9036-43C8-8D97-D44946B18496}"/>
    <cellStyle name="Normal 3 7 2 28" xfId="13102" xr:uid="{022E48E3-EB0C-4902-A95F-2F56D61D44C2}"/>
    <cellStyle name="Normal 3 7 2 29" xfId="13103" xr:uid="{587CCC8B-F982-4630-889B-14DBF9C9090E}"/>
    <cellStyle name="Normal 3 7 2 3" xfId="13104" xr:uid="{3E78DDDB-3424-4DA1-85B1-29202AA38101}"/>
    <cellStyle name="Normal 3 7 2 30" xfId="13105" xr:uid="{9F6FA1ED-F489-443D-B1C5-E4E6483CD827}"/>
    <cellStyle name="Normal 3 7 2 31" xfId="13106" xr:uid="{8F17D8D2-3021-461C-B66B-307585D3859A}"/>
    <cellStyle name="Normal 3 7 2 32" xfId="13107" xr:uid="{55624D5A-6BF0-4507-834E-FB9487FBC4FF}"/>
    <cellStyle name="Normal 3 7 2 4" xfId="13108" xr:uid="{A373C98C-091F-4481-802B-74A1EF767C2C}"/>
    <cellStyle name="Normal 3 7 2 5" xfId="13109" xr:uid="{A6A2BA0A-CCC5-4C43-ADBF-884FFB5C3294}"/>
    <cellStyle name="Normal 3 7 2 6" xfId="13110" xr:uid="{BFD17522-5270-44F0-9DDB-96959B8E25BF}"/>
    <cellStyle name="Normal 3 7 2 7" xfId="13111" xr:uid="{E4BFFEE7-36C5-4997-9C2A-4ABB31877A5E}"/>
    <cellStyle name="Normal 3 7 2 8" xfId="13112" xr:uid="{93ED551A-BB84-4924-A8BD-61BD08A3FFF5}"/>
    <cellStyle name="Normal 3 7 2 9" xfId="13113" xr:uid="{9E095790-7F69-4566-BB07-17838E926543}"/>
    <cellStyle name="Normal 3 7 20" xfId="13114" xr:uid="{78737C40-5AED-40E1-AF32-48AFA6B2FECC}"/>
    <cellStyle name="Normal 3 7 21" xfId="13115" xr:uid="{C9D5E313-186C-4580-93C2-9C9560BF5FAF}"/>
    <cellStyle name="Normal 3 7 22" xfId="13116" xr:uid="{DA9268E4-AA7B-47F0-909B-875562C087BE}"/>
    <cellStyle name="Normal 3 7 23" xfId="13117" xr:uid="{7D6B2692-8437-498C-B60D-9BBCF888F878}"/>
    <cellStyle name="Normal 3 7 24" xfId="13118" xr:uid="{20DB4335-84D3-4D83-AD95-012C5E876E60}"/>
    <cellStyle name="Normal 3 7 25" xfId="13119" xr:uid="{52D3B0C6-2B03-4C34-9F7C-824E94C68DFA}"/>
    <cellStyle name="Normal 3 7 26" xfId="13120" xr:uid="{5CF1EE2D-4BA8-4002-8B6C-358674B27265}"/>
    <cellStyle name="Normal 3 7 27" xfId="13121" xr:uid="{038C27E2-3A49-4FCC-86F8-41AF21FA23B2}"/>
    <cellStyle name="Normal 3 7 28" xfId="13122" xr:uid="{6DFCC895-EC4A-4532-ABB3-624ECF56294C}"/>
    <cellStyle name="Normal 3 7 29" xfId="13123" xr:uid="{6A8D4749-3D46-4453-867F-3A0D77FF839C}"/>
    <cellStyle name="Normal 3 7 3" xfId="13124" xr:uid="{9D279601-26A7-4E06-A0CF-C3ABEFE0030B}"/>
    <cellStyle name="Normal 3 7 30" xfId="13125" xr:uid="{987D205B-B0C9-4564-812D-048594775845}"/>
    <cellStyle name="Normal 3 7 31" xfId="13126" xr:uid="{09A4C789-CDBC-46BA-AF49-FDAD372F976C}"/>
    <cellStyle name="Normal 3 7 32" xfId="13127" xr:uid="{489B9348-94B0-461D-B438-B55D490D80EB}"/>
    <cellStyle name="Normal 3 7 33" xfId="13128" xr:uid="{FAE7FC56-0AF1-4C64-A77D-7CBA8BC76D3C}"/>
    <cellStyle name="Normal 3 7 34" xfId="13129" xr:uid="{7A8F187B-7CA2-491E-BD3A-16CB3BDB463C}"/>
    <cellStyle name="Normal 3 7 35" xfId="13130" xr:uid="{2183C815-254A-49D5-8E2D-1567D74D2787}"/>
    <cellStyle name="Normal 3 7 4" xfId="13131" xr:uid="{F32FA6D0-0F7C-4A50-8443-643B480E645F}"/>
    <cellStyle name="Normal 3 7 5" xfId="13132" xr:uid="{2515EE52-7C3F-4803-ACE2-5A979CE161E6}"/>
    <cellStyle name="Normal 3 7 6" xfId="13133" xr:uid="{135C19AA-0EE8-4BC0-99A9-E00619486EC1}"/>
    <cellStyle name="Normal 3 7 7" xfId="13134" xr:uid="{BCEFBB53-13F2-4A22-BEC2-0C9DB032F748}"/>
    <cellStyle name="Normal 3 7 8" xfId="13135" xr:uid="{F22A3A7E-F1E5-4244-9573-20EE518133BB}"/>
    <cellStyle name="Normal 3 7 9" xfId="13136" xr:uid="{35BAB298-82D1-462C-833F-6353347854B3}"/>
    <cellStyle name="Normal 3 8" xfId="13137" xr:uid="{15326C33-DB93-4829-81AA-52BB2678310D}"/>
    <cellStyle name="Normal 3 8 10" xfId="13138" xr:uid="{20E76D40-D534-43F2-BB0A-0B604C11D01A}"/>
    <cellStyle name="Normal 3 8 11" xfId="13139" xr:uid="{1898107C-C577-4576-8EF0-0E97AA960A56}"/>
    <cellStyle name="Normal 3 8 12" xfId="13140" xr:uid="{98CE44D5-8DE9-486C-8ECB-17908FACC624}"/>
    <cellStyle name="Normal 3 8 13" xfId="13141" xr:uid="{905EF103-F493-44C3-A9AD-50DAD651465F}"/>
    <cellStyle name="Normal 3 8 14" xfId="13142" xr:uid="{F019413F-3EF6-4DED-BE4E-5D8F8FF634BB}"/>
    <cellStyle name="Normal 3 8 15" xfId="13143" xr:uid="{C426B2FB-B418-4D05-BDCB-429C36E051CF}"/>
    <cellStyle name="Normal 3 8 16" xfId="13144" xr:uid="{FE69B5DA-7305-496D-9FBC-835D8061D412}"/>
    <cellStyle name="Normal 3 8 17" xfId="13145" xr:uid="{644833DB-ACCE-4C62-A709-5C50B4196532}"/>
    <cellStyle name="Normal 3 8 18" xfId="13146" xr:uid="{D066A3EA-30F7-48CD-A01D-179998A92B24}"/>
    <cellStyle name="Normal 3 8 19" xfId="13147" xr:uid="{A79371C1-B64B-4CB0-82D1-77FB109B5405}"/>
    <cellStyle name="Normal 3 8 2" xfId="13148" xr:uid="{86FC1DDB-2EE1-4314-9803-F7C04A333E87}"/>
    <cellStyle name="Normal 3 8 2 10" xfId="13149" xr:uid="{83E5579A-E5B0-405B-B5D0-9B80CBB0BF70}"/>
    <cellStyle name="Normal 3 8 2 11" xfId="13150" xr:uid="{308E3CA6-9324-4F11-A264-1A878FAAB580}"/>
    <cellStyle name="Normal 3 8 2 12" xfId="13151" xr:uid="{6E5E8C87-E3D4-428B-8661-57A08641D09B}"/>
    <cellStyle name="Normal 3 8 2 13" xfId="13152" xr:uid="{61C0AA4E-8A54-4306-87CE-7B3B06F9D4A5}"/>
    <cellStyle name="Normal 3 8 2 14" xfId="13153" xr:uid="{3B5176B8-5305-4FF2-B82D-D052542B56EF}"/>
    <cellStyle name="Normal 3 8 2 15" xfId="13154" xr:uid="{B77DCCE3-DCF8-437D-8247-CED402F0C797}"/>
    <cellStyle name="Normal 3 8 2 16" xfId="13155" xr:uid="{19EB2853-5491-455C-8608-7D732233D47E}"/>
    <cellStyle name="Normal 3 8 2 17" xfId="13156" xr:uid="{22F53384-9CC7-48E6-A329-4D1CA4426DE3}"/>
    <cellStyle name="Normal 3 8 2 18" xfId="13157" xr:uid="{2D018F04-F409-447F-9028-1083205E804D}"/>
    <cellStyle name="Normal 3 8 2 19" xfId="13158" xr:uid="{5EB6D49B-CF18-4F14-87C2-6F3A29A7D4B7}"/>
    <cellStyle name="Normal 3 8 2 2" xfId="13159" xr:uid="{89751F75-02C3-4153-BED9-5B974889B378}"/>
    <cellStyle name="Normal 3 8 2 20" xfId="13160" xr:uid="{D368881D-5C7D-4960-B2BA-4C67A9B2F71B}"/>
    <cellStyle name="Normal 3 8 2 21" xfId="13161" xr:uid="{6B9B69E6-D47B-44D2-936A-103886A1392D}"/>
    <cellStyle name="Normal 3 8 2 22" xfId="13162" xr:uid="{9FD85094-A51D-4313-AF1D-6E770E43EDC9}"/>
    <cellStyle name="Normal 3 8 2 23" xfId="13163" xr:uid="{2F7FF112-0C46-4CC7-B910-7BD51B041AF8}"/>
    <cellStyle name="Normal 3 8 2 24" xfId="13164" xr:uid="{D1531048-211C-4976-B940-577F5D8ECC74}"/>
    <cellStyle name="Normal 3 8 2 25" xfId="13165" xr:uid="{402F1083-DEB9-4FC2-9DF3-54DE59A0BD91}"/>
    <cellStyle name="Normal 3 8 2 26" xfId="13166" xr:uid="{E8A7B0BB-6688-48D6-AE4A-5527DE0615C9}"/>
    <cellStyle name="Normal 3 8 2 27" xfId="13167" xr:uid="{CD4BFD5F-198C-48A2-A599-0E1F5218AA2A}"/>
    <cellStyle name="Normal 3 8 2 28" xfId="13168" xr:uid="{D07890F2-543D-4728-A14E-0BB7E1DFC5F1}"/>
    <cellStyle name="Normal 3 8 2 29" xfId="13169" xr:uid="{687799E2-821F-46F3-B0D2-354265ADE33E}"/>
    <cellStyle name="Normal 3 8 2 3" xfId="13170" xr:uid="{7B945B7E-E4E5-4118-B002-BEE8A66BCDE3}"/>
    <cellStyle name="Normal 3 8 2 30" xfId="13171" xr:uid="{D25106D5-5363-47BA-8BA0-A26B97FB2F05}"/>
    <cellStyle name="Normal 3 8 2 31" xfId="13172" xr:uid="{93E4E8AC-A97E-43B7-B938-5BCF6D98F6D5}"/>
    <cellStyle name="Normal 3 8 2 32" xfId="13173" xr:uid="{10F57458-1F3E-479E-8F50-87BBF61805E6}"/>
    <cellStyle name="Normal 3 8 2 4" xfId="13174" xr:uid="{DB75AD2C-D4C7-4EC0-BC2F-4B8EDD0DA68B}"/>
    <cellStyle name="Normal 3 8 2 5" xfId="13175" xr:uid="{76B60A3E-232C-433B-9269-8EE589987FE7}"/>
    <cellStyle name="Normal 3 8 2 6" xfId="13176" xr:uid="{4891B79B-4A53-423A-A0EF-F984F14ED7D0}"/>
    <cellStyle name="Normal 3 8 2 7" xfId="13177" xr:uid="{997FB940-F263-4A4E-80A3-7C1A6C57994F}"/>
    <cellStyle name="Normal 3 8 2 8" xfId="13178" xr:uid="{4B72DE64-403F-4164-8C1F-495AFFB6CF6A}"/>
    <cellStyle name="Normal 3 8 2 9" xfId="13179" xr:uid="{4633BE7D-7ACE-4FC4-874A-2B5C43911263}"/>
    <cellStyle name="Normal 3 8 20" xfId="13180" xr:uid="{3887BA23-EFF3-4EEF-9E3D-2B808CF0008F}"/>
    <cellStyle name="Normal 3 8 21" xfId="13181" xr:uid="{B01FAED0-60DB-45F4-917A-DD00AFF23A2F}"/>
    <cellStyle name="Normal 3 8 22" xfId="13182" xr:uid="{363AF701-8EC6-42AA-B28E-01586F6AC63A}"/>
    <cellStyle name="Normal 3 8 23" xfId="13183" xr:uid="{529EC037-A4F6-4927-AF2D-65F47CBB8911}"/>
    <cellStyle name="Normal 3 8 24" xfId="13184" xr:uid="{B6A7C749-5DD5-4263-BEB6-C3283D7CCAD0}"/>
    <cellStyle name="Normal 3 8 25" xfId="13185" xr:uid="{1832097A-48C1-4800-9DE0-37B2999879DD}"/>
    <cellStyle name="Normal 3 8 26" xfId="13186" xr:uid="{B030DD50-33D4-499F-A6E1-2EB46F78169C}"/>
    <cellStyle name="Normal 3 8 27" xfId="13187" xr:uid="{A773FFAB-116A-42B7-978D-FEB8E650983F}"/>
    <cellStyle name="Normal 3 8 28" xfId="13188" xr:uid="{A7426F2B-930C-4D4E-9239-F44BA29F0AE4}"/>
    <cellStyle name="Normal 3 8 29" xfId="13189" xr:uid="{DA6AF4EA-D31E-4B57-A2D7-ABEC55E09392}"/>
    <cellStyle name="Normal 3 8 3" xfId="13190" xr:uid="{30ECC60F-153F-49D2-B873-F4297B34D811}"/>
    <cellStyle name="Normal 3 8 30" xfId="13191" xr:uid="{1E754747-7836-4F63-9BB1-B668D5EA7DF2}"/>
    <cellStyle name="Normal 3 8 31" xfId="13192" xr:uid="{86076AC3-632E-4BAD-821E-5E58BCEDB845}"/>
    <cellStyle name="Normal 3 8 32" xfId="13193" xr:uid="{66A81853-8E3B-495B-8860-8812F897922A}"/>
    <cellStyle name="Normal 3 8 33" xfId="13194" xr:uid="{C7B9A073-E19C-453E-A50B-FDAD0F91743D}"/>
    <cellStyle name="Normal 3 8 34" xfId="13195" xr:uid="{15B5FD0E-9BCA-439E-9309-8341ADF4E395}"/>
    <cellStyle name="Normal 3 8 4" xfId="13196" xr:uid="{A04F792A-5272-4DCF-9EA8-A1803E5D4557}"/>
    <cellStyle name="Normal 3 8 5" xfId="13197" xr:uid="{D08F2054-B939-4F00-97AB-16F9E33E0979}"/>
    <cellStyle name="Normal 3 8 6" xfId="13198" xr:uid="{F52EBB8F-917C-4872-8139-A6DD8F25C8B1}"/>
    <cellStyle name="Normal 3 8 7" xfId="13199" xr:uid="{3B604471-6C80-4A0F-9631-85A57E93BC75}"/>
    <cellStyle name="Normal 3 8 8" xfId="13200" xr:uid="{41DD4F3A-E6A3-42D7-B65B-5CFC8598017C}"/>
    <cellStyle name="Normal 3 8 9" xfId="13201" xr:uid="{F1E314F4-053A-43E1-9918-A09F521ED94D}"/>
    <cellStyle name="Normal 3 9" xfId="13202" xr:uid="{F2612FB5-3740-4C6F-93C2-5C5BE79A5448}"/>
    <cellStyle name="Normal 3 9 10" xfId="13203" xr:uid="{5593467B-25F8-419E-A5CE-D46F2FEFF9C3}"/>
    <cellStyle name="Normal 3 9 11" xfId="13204" xr:uid="{BE4C34C2-D4E6-4451-989A-E7E395BE7A6A}"/>
    <cellStyle name="Normal 3 9 12" xfId="13205" xr:uid="{29AFBE67-C5C3-4E67-8540-527C68E2178F}"/>
    <cellStyle name="Normal 3 9 13" xfId="13206" xr:uid="{16E63C08-7A36-42AE-9142-A4530A102B32}"/>
    <cellStyle name="Normal 3 9 14" xfId="13207" xr:uid="{FEE565C0-E354-49A0-87CB-210E3AE36A77}"/>
    <cellStyle name="Normal 3 9 15" xfId="13208" xr:uid="{2AF42E4A-DE87-47B8-BCAA-CF72B22E673A}"/>
    <cellStyle name="Normal 3 9 16" xfId="13209" xr:uid="{51429FFB-0C3C-4F8B-A4A3-B890A534776D}"/>
    <cellStyle name="Normal 3 9 17" xfId="13210" xr:uid="{61865251-647E-473D-B8A5-6E1F7F640979}"/>
    <cellStyle name="Normal 3 9 18" xfId="13211" xr:uid="{A4E74796-D3D2-4EEA-B7AA-20B4F6B07175}"/>
    <cellStyle name="Normal 3 9 19" xfId="13212" xr:uid="{E35AC72A-324A-47FD-BCEF-1E2BCE417FF0}"/>
    <cellStyle name="Normal 3 9 2" xfId="13213" xr:uid="{24297B16-10FF-45A9-B949-6478EF5B8CFE}"/>
    <cellStyle name="Normal 3 9 2 10" xfId="13214" xr:uid="{B4B4CA2E-2B4A-4541-9E1E-F704F86E416B}"/>
    <cellStyle name="Normal 3 9 2 11" xfId="13215" xr:uid="{3D2F384E-1043-4B39-A1C4-9015841AFD4C}"/>
    <cellStyle name="Normal 3 9 2 12" xfId="13216" xr:uid="{085EB92F-E6FA-45BA-8BAB-10B349E37D13}"/>
    <cellStyle name="Normal 3 9 2 13" xfId="13217" xr:uid="{BB80354A-6100-45EE-A10F-E2ACDA945F24}"/>
    <cellStyle name="Normal 3 9 2 14" xfId="13218" xr:uid="{4FD2B105-0830-4FBA-93E7-C5A541240D46}"/>
    <cellStyle name="Normal 3 9 2 15" xfId="13219" xr:uid="{C34DE88F-ED8B-4444-A22C-1519D4AA9F4A}"/>
    <cellStyle name="Normal 3 9 2 16" xfId="13220" xr:uid="{A72710B2-CD09-4E51-BD87-5DFE55736A27}"/>
    <cellStyle name="Normal 3 9 2 17" xfId="13221" xr:uid="{702A5240-5AC2-44FF-B360-91738CD28C8E}"/>
    <cellStyle name="Normal 3 9 2 18" xfId="13222" xr:uid="{3788CCED-E873-4593-856A-0625833515C0}"/>
    <cellStyle name="Normal 3 9 2 19" xfId="13223" xr:uid="{A9797544-09AF-43DC-9498-AB6EEDEC58C8}"/>
    <cellStyle name="Normal 3 9 2 2" xfId="13224" xr:uid="{9560A484-FFC3-4F5A-820C-02BF7AEC2EBF}"/>
    <cellStyle name="Normal 3 9 2 20" xfId="13225" xr:uid="{349198F4-5AB2-47B7-B4B9-FBD5FAD342FB}"/>
    <cellStyle name="Normal 3 9 2 21" xfId="13226" xr:uid="{3B7E0BCF-1536-49EE-ADED-314B154010F9}"/>
    <cellStyle name="Normal 3 9 2 22" xfId="13227" xr:uid="{E5FC3EED-1DCC-474D-A32E-C0A4CA79B6D7}"/>
    <cellStyle name="Normal 3 9 2 23" xfId="13228" xr:uid="{8EE3B96A-C236-4118-93F3-3E5817DAE4C4}"/>
    <cellStyle name="Normal 3 9 2 24" xfId="13229" xr:uid="{50179894-9912-4331-AF03-F5C00DB924F0}"/>
    <cellStyle name="Normal 3 9 2 25" xfId="13230" xr:uid="{BC3D68FA-A861-4157-86D5-7BD9AE053840}"/>
    <cellStyle name="Normal 3 9 2 26" xfId="13231" xr:uid="{DB916F1D-AC10-4A42-B1DA-AB8CF6D2B6D3}"/>
    <cellStyle name="Normal 3 9 2 27" xfId="13232" xr:uid="{092E5763-4C0A-4858-B1B2-8A717BDBD640}"/>
    <cellStyle name="Normal 3 9 2 28" xfId="13233" xr:uid="{B8B88863-86CC-4D3F-AE7F-AB8E8048B9C7}"/>
    <cellStyle name="Normal 3 9 2 29" xfId="13234" xr:uid="{63FEB003-3503-4F52-9B89-F344F91B5B91}"/>
    <cellStyle name="Normal 3 9 2 3" xfId="13235" xr:uid="{3362F78D-6C4A-49C4-90B7-9FB403ACDB2D}"/>
    <cellStyle name="Normal 3 9 2 30" xfId="13236" xr:uid="{B1DAEECA-BD9E-4729-BF6F-9ECD20AA5D82}"/>
    <cellStyle name="Normal 3 9 2 31" xfId="13237" xr:uid="{F89CDC2F-5064-40D6-8E55-C0F3EC638F7C}"/>
    <cellStyle name="Normal 3 9 2 32" xfId="13238" xr:uid="{5AB47EBD-6B6B-43AC-8FC4-1E6E82FE7C52}"/>
    <cellStyle name="Normal 3 9 2 4" xfId="13239" xr:uid="{725E52C8-EE23-404E-A9FC-50D7B9528792}"/>
    <cellStyle name="Normal 3 9 2 5" xfId="13240" xr:uid="{AEC0E13A-BFB0-4310-BE64-8391EAC9A503}"/>
    <cellStyle name="Normal 3 9 2 6" xfId="13241" xr:uid="{82EFD8FA-0D5F-4D7A-ABB4-77AC8BEF0047}"/>
    <cellStyle name="Normal 3 9 2 7" xfId="13242" xr:uid="{039566D0-2CF7-4DA1-A38E-4E70D0AF49F1}"/>
    <cellStyle name="Normal 3 9 2 8" xfId="13243" xr:uid="{896C78A4-01A9-4579-88A2-C6C47237DF06}"/>
    <cellStyle name="Normal 3 9 2 9" xfId="13244" xr:uid="{5C973767-7CA3-439D-9617-2BDF9424B561}"/>
    <cellStyle name="Normal 3 9 20" xfId="13245" xr:uid="{9D8EC4BC-1646-45A4-91E7-D850B059860C}"/>
    <cellStyle name="Normal 3 9 21" xfId="13246" xr:uid="{60BC71EA-2E8E-4ABA-98F7-DA3D36F3FB22}"/>
    <cellStyle name="Normal 3 9 22" xfId="13247" xr:uid="{35FB2DD9-E269-4B03-A10E-48B33681F931}"/>
    <cellStyle name="Normal 3 9 23" xfId="13248" xr:uid="{7396073A-107D-4C70-8644-B6626CD8FF6D}"/>
    <cellStyle name="Normal 3 9 24" xfId="13249" xr:uid="{7E00F7A2-CB1B-4E35-A2BA-9969ECE01E1D}"/>
    <cellStyle name="Normal 3 9 25" xfId="13250" xr:uid="{62B75BB4-1D21-4423-9F48-3A8FF449B5EF}"/>
    <cellStyle name="Normal 3 9 26" xfId="13251" xr:uid="{DB3D0C24-6F06-4D50-8781-CC72767535AA}"/>
    <cellStyle name="Normal 3 9 27" xfId="13252" xr:uid="{E021E5B7-4B0D-4352-A7F6-5A4A91C398A3}"/>
    <cellStyle name="Normal 3 9 28" xfId="13253" xr:uid="{CB86AE50-C19D-4956-8E00-72ABAF6BC781}"/>
    <cellStyle name="Normal 3 9 29" xfId="13254" xr:uid="{05CB4900-C3A6-490F-AF6F-27EADE1CAC23}"/>
    <cellStyle name="Normal 3 9 3" xfId="13255" xr:uid="{2356051F-346B-4FEE-847D-7EBB33C44858}"/>
    <cellStyle name="Normal 3 9 30" xfId="13256" xr:uid="{BCB87955-B0A1-45EE-A26C-D3C0EDF9347C}"/>
    <cellStyle name="Normal 3 9 31" xfId="13257" xr:uid="{A35E2C43-8EC5-4981-9423-1FF2042277BE}"/>
    <cellStyle name="Normal 3 9 32" xfId="13258" xr:uid="{0AB11B34-59BB-4B48-B349-80A9961967C4}"/>
    <cellStyle name="Normal 3 9 33" xfId="13259" xr:uid="{6D7B8420-56D6-4311-A0FF-3FFD4930E2DA}"/>
    <cellStyle name="Normal 3 9 34" xfId="13260" xr:uid="{DFBCC717-DBA5-43EA-93F3-C23175BF001C}"/>
    <cellStyle name="Normal 3 9 4" xfId="13261" xr:uid="{DB66016A-6AB3-4E9A-AE1C-ACFE5AACB64D}"/>
    <cellStyle name="Normal 3 9 5" xfId="13262" xr:uid="{1CEF6167-44DE-481D-8771-4D4125A6632B}"/>
    <cellStyle name="Normal 3 9 6" xfId="13263" xr:uid="{DAEB3BA1-9F5C-4F3E-B42E-DCAC2282C58D}"/>
    <cellStyle name="Normal 3 9 7" xfId="13264" xr:uid="{3D1D5142-A561-4617-9734-F4639AC2F340}"/>
    <cellStyle name="Normal 3 9 8" xfId="13265" xr:uid="{F5B97446-12EF-4359-BB7C-C05D93CE0AD8}"/>
    <cellStyle name="Normal 3 9 9" xfId="13266" xr:uid="{B966DACE-B06C-45BD-88E7-50BC89A0AC6A}"/>
    <cellStyle name="Normal 4" xfId="7" xr:uid="{00000000-0005-0000-0000-000007000000}"/>
    <cellStyle name="Normal 4 10" xfId="13268" xr:uid="{0748CD4F-04BA-4DF3-811B-68B4416945ED}"/>
    <cellStyle name="Normal 4 10 10" xfId="13269" xr:uid="{ACE5083F-83B7-4E58-88A0-3A98391819F3}"/>
    <cellStyle name="Normal 4 10 11" xfId="13270" xr:uid="{08FA414E-0E24-44EF-B5AD-5C2E70A45C7A}"/>
    <cellStyle name="Normal 4 10 12" xfId="13271" xr:uid="{9E180527-C6DA-46C3-87DC-F5FF16D17086}"/>
    <cellStyle name="Normal 4 10 13" xfId="13272" xr:uid="{A207D872-3A50-4A4B-8A60-1526368894FB}"/>
    <cellStyle name="Normal 4 10 14" xfId="13273" xr:uid="{08BFB12A-5792-482E-BFAA-38DD055BABF3}"/>
    <cellStyle name="Normal 4 10 15" xfId="13274" xr:uid="{781A5AA0-0217-4098-93D5-3A1A578274F4}"/>
    <cellStyle name="Normal 4 10 16" xfId="13275" xr:uid="{E2C79D7A-A7FF-47C2-B146-92DA49312289}"/>
    <cellStyle name="Normal 4 10 17" xfId="13276" xr:uid="{6E09B503-34F0-40CA-ABA7-D3246802D192}"/>
    <cellStyle name="Normal 4 10 18" xfId="13277" xr:uid="{81F4B6FC-63E0-4D0D-9420-9377603A4B11}"/>
    <cellStyle name="Normal 4 10 19" xfId="13278" xr:uid="{967034CB-551B-4EF5-B4F6-069CC7502A69}"/>
    <cellStyle name="Normal 4 10 2" xfId="13279" xr:uid="{F81770DE-F54C-4ADC-9FFB-199C85A5A0C1}"/>
    <cellStyle name="Normal 4 10 2 10" xfId="13280" xr:uid="{B0A9D52D-01A3-4BDC-B58C-5D9A94A3EB33}"/>
    <cellStyle name="Normal 4 10 2 11" xfId="13281" xr:uid="{C33A510A-E2FE-4D36-B55A-041909953F03}"/>
    <cellStyle name="Normal 4 10 2 12" xfId="13282" xr:uid="{ECA58514-6B4D-4EEA-8C55-D436F16DD27F}"/>
    <cellStyle name="Normal 4 10 2 13" xfId="13283" xr:uid="{6D73ED70-783C-4642-A56D-E3AB36706D99}"/>
    <cellStyle name="Normal 4 10 2 14" xfId="13284" xr:uid="{3A498575-2A69-4C92-BC9E-0F33DF0EC947}"/>
    <cellStyle name="Normal 4 10 2 15" xfId="13285" xr:uid="{01689D60-56CE-46EE-81D1-EC4CD05BEFB0}"/>
    <cellStyle name="Normal 4 10 2 16" xfId="13286" xr:uid="{3CB7ED9F-A221-4510-9E9E-3838E88AB498}"/>
    <cellStyle name="Normal 4 10 2 17" xfId="13287" xr:uid="{3D20D5F7-B4D5-410F-AFBB-0588A4CA5EF1}"/>
    <cellStyle name="Normal 4 10 2 18" xfId="13288" xr:uid="{A3D33435-E247-436E-BEDD-6C615EBFAD7C}"/>
    <cellStyle name="Normal 4 10 2 19" xfId="13289" xr:uid="{E039DB2E-C5EF-4E44-9D04-DD26CE722E6D}"/>
    <cellStyle name="Normal 4 10 2 2" xfId="13290" xr:uid="{915FD2AE-1FB2-40F5-879F-898CCA6ACF9B}"/>
    <cellStyle name="Normal 4 10 2 2 10" xfId="13291" xr:uid="{4E0E83A3-06E4-4FCB-9255-0E914E5A8441}"/>
    <cellStyle name="Normal 4 10 2 2 11" xfId="13292" xr:uid="{7DDE61F3-E19F-4605-9DDD-6364389679F7}"/>
    <cellStyle name="Normal 4 10 2 2 12" xfId="13293" xr:uid="{477C0720-D05B-46A1-9014-5829945439EA}"/>
    <cellStyle name="Normal 4 10 2 2 13" xfId="13294" xr:uid="{13668065-2A55-4322-B685-E843DF8B0928}"/>
    <cellStyle name="Normal 4 10 2 2 14" xfId="13295" xr:uid="{99EC94B0-0E17-4DC2-8D8A-EA472C136A77}"/>
    <cellStyle name="Normal 4 10 2 2 15" xfId="13296" xr:uid="{73EADBB8-094F-4C2A-86D1-9868EDFD840E}"/>
    <cellStyle name="Normal 4 10 2 2 16" xfId="13297" xr:uid="{6D7F57A8-E589-4324-9752-8F5FF140144A}"/>
    <cellStyle name="Normal 4 10 2 2 17" xfId="13298" xr:uid="{951BB559-A14E-454D-9FBB-41990C6B9676}"/>
    <cellStyle name="Normal 4 10 2 2 18" xfId="13299" xr:uid="{FFA9176F-F12E-4477-A10D-CCBF13ED25B9}"/>
    <cellStyle name="Normal 4 10 2 2 19" xfId="13300" xr:uid="{9BB85C15-50A9-49EC-A400-416F9B77E250}"/>
    <cellStyle name="Normal 4 10 2 2 2" xfId="13301" xr:uid="{DF91D8B6-D504-4827-8ACF-46CE88543F85}"/>
    <cellStyle name="Normal 4 10 2 2 2 10" xfId="13302" xr:uid="{DA1FC247-C4FE-4682-9668-D179E08B157D}"/>
    <cellStyle name="Normal 4 10 2 2 2 11" xfId="13303" xr:uid="{CCE99359-823A-469C-A7D4-20FD08918488}"/>
    <cellStyle name="Normal 4 10 2 2 2 12" xfId="13304" xr:uid="{7234BFF9-5EA9-40EC-B2DF-E9492886CBD4}"/>
    <cellStyle name="Normal 4 10 2 2 2 13" xfId="13305" xr:uid="{14FB91DF-2343-42A1-9969-388D78433644}"/>
    <cellStyle name="Normal 4 10 2 2 2 14" xfId="13306" xr:uid="{C39FE031-234F-4EE7-B8C7-6CC3B646D062}"/>
    <cellStyle name="Normal 4 10 2 2 2 15" xfId="13307" xr:uid="{DD3BCD12-6A20-49E3-B426-D0A51C914C75}"/>
    <cellStyle name="Normal 4 10 2 2 2 16" xfId="13308" xr:uid="{39E353D8-24FA-4EFF-B1B9-113BAAEC9BE1}"/>
    <cellStyle name="Normal 4 10 2 2 2 17" xfId="13309" xr:uid="{7E055784-D835-4A08-A3A2-6B1C4C83EE16}"/>
    <cellStyle name="Normal 4 10 2 2 2 18" xfId="13310" xr:uid="{D5F5B345-9BE2-4141-ACC5-6A3860FC4909}"/>
    <cellStyle name="Normal 4 10 2 2 2 19" xfId="13311" xr:uid="{E8F065A3-8A1C-41B0-8B02-0551117E6FAD}"/>
    <cellStyle name="Normal 4 10 2 2 2 2" xfId="13312" xr:uid="{C1DFF3D8-A343-4A3A-9530-CD54D713D304}"/>
    <cellStyle name="Normal 4 10 2 2 2 20" xfId="13313" xr:uid="{0F82FC5F-506E-48F2-8EEB-ECD09124187C}"/>
    <cellStyle name="Normal 4 10 2 2 2 21" xfId="13314" xr:uid="{A824E331-FF9A-44D8-9455-003DF4E64953}"/>
    <cellStyle name="Normal 4 10 2 2 2 22" xfId="13315" xr:uid="{AFD688E7-D894-48A4-853A-0EBD49E7AB62}"/>
    <cellStyle name="Normal 4 10 2 2 2 23" xfId="13316" xr:uid="{9BC35B6B-E5BD-49E5-B176-720055229EF7}"/>
    <cellStyle name="Normal 4 10 2 2 2 24" xfId="13317" xr:uid="{93E0773B-1425-4C37-9D3B-E78778DDAE6F}"/>
    <cellStyle name="Normal 4 10 2 2 2 25" xfId="13318" xr:uid="{3893D5CE-6CAE-4EE5-8364-0F08CF9C406A}"/>
    <cellStyle name="Normal 4 10 2 2 2 26" xfId="13319" xr:uid="{B31C0861-DF15-4D03-AC8D-242EEF71BF81}"/>
    <cellStyle name="Normal 4 10 2 2 2 27" xfId="13320" xr:uid="{51DCAAB2-5E52-41A6-89F9-330A45209CE6}"/>
    <cellStyle name="Normal 4 10 2 2 2 28" xfId="13321" xr:uid="{298B33EB-B208-4FC2-BF51-CB2FB275AFE3}"/>
    <cellStyle name="Normal 4 10 2 2 2 29" xfId="13322" xr:uid="{6B215ABD-974D-4369-8A32-48FA40EAF80A}"/>
    <cellStyle name="Normal 4 10 2 2 2 3" xfId="13323" xr:uid="{C5802EC9-C24E-4BCA-AF75-19053FF88609}"/>
    <cellStyle name="Normal 4 10 2 2 2 30" xfId="13324" xr:uid="{4BCC03E2-37E3-4AD0-A202-59548E637A38}"/>
    <cellStyle name="Normal 4 10 2 2 2 31" xfId="13325" xr:uid="{051B4A09-0552-4C73-88D3-5B148FD5906F}"/>
    <cellStyle name="Normal 4 10 2 2 2 32" xfId="13326" xr:uid="{52936009-9723-4D66-8F3F-91D42750C567}"/>
    <cellStyle name="Normal 4 10 2 2 2 33" xfId="13327" xr:uid="{79070BCC-5F56-4F7C-B3C1-DF0AAA00C8C3}"/>
    <cellStyle name="Normal 4 10 2 2 2 34" xfId="13328" xr:uid="{6F5108F8-DF86-4718-9987-B96851ED1027}"/>
    <cellStyle name="Normal 4 10 2 2 2 35" xfId="13329" xr:uid="{1CD79F64-1332-45DE-89FB-C929428FFB25}"/>
    <cellStyle name="Normal 4 10 2 2 2 36" xfId="13330" xr:uid="{BE6961AE-695F-4953-902C-BBD4961C8FDD}"/>
    <cellStyle name="Normal 4 10 2 2 2 37" xfId="13331" xr:uid="{55EEC17B-EB3D-40D2-8BB7-38E92042B445}"/>
    <cellStyle name="Normal 4 10 2 2 2 38" xfId="13332" xr:uid="{A0A577A2-2EF5-41C9-BE6C-5E5A34CBF94F}"/>
    <cellStyle name="Normal 4 10 2 2 2 4" xfId="13333" xr:uid="{68F1685D-3854-4A8C-A85B-002F69FCFADA}"/>
    <cellStyle name="Normal 4 10 2 2 2 5" xfId="13334" xr:uid="{008679A1-F3F0-4AE7-8B2B-41F4A32E0439}"/>
    <cellStyle name="Normal 4 10 2 2 2 6" xfId="13335" xr:uid="{7218D55D-B7D7-4DCF-BE50-D45CF9B85CAE}"/>
    <cellStyle name="Normal 4 10 2 2 2 7" xfId="13336" xr:uid="{FF5CAE77-30C6-4A97-A609-1435DE9F84BD}"/>
    <cellStyle name="Normal 4 10 2 2 2 8" xfId="13337" xr:uid="{B4474BDE-4044-4303-95B2-389123168214}"/>
    <cellStyle name="Normal 4 10 2 2 2 9" xfId="13338" xr:uid="{099F9218-9E60-45EA-836D-DD041E1E7788}"/>
    <cellStyle name="Normal 4 10 2 2 20" xfId="13339" xr:uid="{587501E8-5102-42B2-A0F4-315C24FDF944}"/>
    <cellStyle name="Normal 4 10 2 2 21" xfId="13340" xr:uid="{58DD07B6-7A9D-4486-8AAE-38D83BFF4E96}"/>
    <cellStyle name="Normal 4 10 2 2 22" xfId="13341" xr:uid="{1B0D7680-C961-4D7D-BF24-8DC263DEC929}"/>
    <cellStyle name="Normal 4 10 2 2 23" xfId="13342" xr:uid="{1EFD34DA-DF68-4819-AEBC-D8855851CD86}"/>
    <cellStyle name="Normal 4 10 2 2 24" xfId="13343" xr:uid="{9BD058DE-6821-46C2-ADCD-DEA831285FFF}"/>
    <cellStyle name="Normal 4 10 2 2 25" xfId="13344" xr:uid="{EFF928E5-DCBA-4157-B954-429B04A8EB83}"/>
    <cellStyle name="Normal 4 10 2 2 26" xfId="13345" xr:uid="{CC359DC4-0D8D-4ABA-9729-2BA1B16BA3C6}"/>
    <cellStyle name="Normal 4 10 2 2 27" xfId="13346" xr:uid="{641AEF2C-9877-4D89-9907-E015487A0331}"/>
    <cellStyle name="Normal 4 10 2 2 28" xfId="13347" xr:uid="{F6C9E719-C949-4A67-83B3-B43972D3B3A1}"/>
    <cellStyle name="Normal 4 10 2 2 29" xfId="13348" xr:uid="{35B4034D-DC48-47C0-A505-6B97332690D7}"/>
    <cellStyle name="Normal 4 10 2 2 3" xfId="13349" xr:uid="{0E3813D3-87DB-41F3-A3C1-977AB8F5E7A2}"/>
    <cellStyle name="Normal 4 10 2 2 30" xfId="13350" xr:uid="{89B62F5D-58CC-4AC7-8666-A3849B5960A9}"/>
    <cellStyle name="Normal 4 10 2 2 31" xfId="13351" xr:uid="{852DB678-B02D-4AF2-9F2E-3EB8EC9F2FA2}"/>
    <cellStyle name="Normal 4 10 2 2 32" xfId="13352" xr:uid="{E019FE40-1D71-4E3F-98AF-EE7551A9BA63}"/>
    <cellStyle name="Normal 4 10 2 2 33" xfId="13353" xr:uid="{DE7A5DAE-DA5F-4AAE-A26F-49C10B99ECBA}"/>
    <cellStyle name="Normal 4 10 2 2 34" xfId="13354" xr:uid="{E35CEDB8-07F7-4837-9830-BA2D463427CF}"/>
    <cellStyle name="Normal 4 10 2 2 35" xfId="13355" xr:uid="{D35B6EE1-7892-42F2-A272-193AE623E901}"/>
    <cellStyle name="Normal 4 10 2 2 36" xfId="13356" xr:uid="{E1410D74-1868-4F5B-AE1F-6B74C7C0BBAF}"/>
    <cellStyle name="Normal 4 10 2 2 37" xfId="13357" xr:uid="{0BA744D5-9B81-48B4-8F0F-AC7BF51C1356}"/>
    <cellStyle name="Normal 4 10 2 2 38" xfId="13358" xr:uid="{45CAE27F-FE0B-42FD-9C59-3CE05EFE0794}"/>
    <cellStyle name="Normal 4 10 2 2 4" xfId="13359" xr:uid="{DEA4AC73-7510-4F50-9C39-E496EAFCD0C7}"/>
    <cellStyle name="Normal 4 10 2 2 5" xfId="13360" xr:uid="{C00E7BD6-B5DC-4BE2-8850-A8BFF005A46F}"/>
    <cellStyle name="Normal 4 10 2 2 6" xfId="13361" xr:uid="{7A0D95EA-F262-455E-9205-9AD573B6DFF4}"/>
    <cellStyle name="Normal 4 10 2 2 7" xfId="13362" xr:uid="{CB00DBB0-6188-4095-A112-B4F2529EE7B3}"/>
    <cellStyle name="Normal 4 10 2 2 8" xfId="13363" xr:uid="{F2B2A177-B34C-4411-B225-2103398C6CC6}"/>
    <cellStyle name="Normal 4 10 2 2 9" xfId="13364" xr:uid="{C5948C29-5CC8-4DE2-A4BA-E854628D3D86}"/>
    <cellStyle name="Normal 4 10 2 20" xfId="13365" xr:uid="{9DE0AA17-B690-4AE1-B08C-986528289A2E}"/>
    <cellStyle name="Normal 4 10 2 21" xfId="13366" xr:uid="{1DE3345C-54F3-4926-AA88-F286381503D2}"/>
    <cellStyle name="Normal 4 10 2 22" xfId="13367" xr:uid="{7095DC06-2FD7-4BB8-B86A-08AB2721A176}"/>
    <cellStyle name="Normal 4 10 2 23" xfId="13368" xr:uid="{3B05E76E-0F57-4725-8CB2-C62C3470A658}"/>
    <cellStyle name="Normal 4 10 2 24" xfId="13369" xr:uid="{EF28E6D6-8FE4-4B9E-8183-CD7018614BF5}"/>
    <cellStyle name="Normal 4 10 2 25" xfId="13370" xr:uid="{B4D42D05-B739-4398-B98C-D16E67340169}"/>
    <cellStyle name="Normal 4 10 2 26" xfId="13371" xr:uid="{0DB0C1BF-CCC1-462E-9905-3FD590BD5F82}"/>
    <cellStyle name="Normal 4 10 2 27" xfId="13372" xr:uid="{0FC8439C-2F8E-44ED-8B9D-14134C41E1E5}"/>
    <cellStyle name="Normal 4 10 2 28" xfId="13373" xr:uid="{4C16C43C-BFB6-4ABC-A9C0-380E02C036E6}"/>
    <cellStyle name="Normal 4 10 2 29" xfId="13374" xr:uid="{5E391DC2-A462-491A-BB60-05E7E6F3EDF7}"/>
    <cellStyle name="Normal 4 10 2 3" xfId="13375" xr:uid="{DB327555-CC6B-4ECE-99FD-7531F2648A72}"/>
    <cellStyle name="Normal 4 10 2 30" xfId="13376" xr:uid="{69814172-D085-4807-9B07-06DBFAF123DB}"/>
    <cellStyle name="Normal 4 10 2 31" xfId="13377" xr:uid="{B02C3846-0112-4A6B-8649-63D01F11EAC1}"/>
    <cellStyle name="Normal 4 10 2 32" xfId="13378" xr:uid="{C43D96DA-2009-447B-ADC2-F4F94418E68C}"/>
    <cellStyle name="Normal 4 10 2 33" xfId="13379" xr:uid="{8E1AA9E7-8512-4903-A7CE-CD109C2A76FF}"/>
    <cellStyle name="Normal 4 10 2 34" xfId="13380" xr:uid="{C8861D07-2FAF-47EC-8D96-E69074748331}"/>
    <cellStyle name="Normal 4 10 2 35" xfId="13381" xr:uid="{EB2FBEB9-F32B-4A97-A380-4D547D2E8A2B}"/>
    <cellStyle name="Normal 4 10 2 36" xfId="13382" xr:uid="{77F8D616-3C53-4AAF-A9F3-CE00E4736E07}"/>
    <cellStyle name="Normal 4 10 2 37" xfId="13383" xr:uid="{5DDDA2CC-F9DF-408E-A34B-635B0C5B80D8}"/>
    <cellStyle name="Normal 4 10 2 38" xfId="13384" xr:uid="{2CD22481-7784-4195-B6E4-1E9C66104A92}"/>
    <cellStyle name="Normal 4 10 2 39" xfId="13385" xr:uid="{ABE72C19-CFCB-4F90-AD67-A2DF737974E9}"/>
    <cellStyle name="Normal 4 10 2 4" xfId="13386" xr:uid="{D54C52BD-0DC5-4E02-87C1-E51EF3AC61FB}"/>
    <cellStyle name="Normal 4 10 2 40" xfId="13387" xr:uid="{5055E631-BC10-4160-A592-E9B1B7CDFDA4}"/>
    <cellStyle name="Normal 4 10 2 5" xfId="13388" xr:uid="{02A86BD7-149D-4C5B-AB4F-4B29A3A797F2}"/>
    <cellStyle name="Normal 4 10 2 6" xfId="13389" xr:uid="{87CB19AF-399E-4F84-8786-1237F23B2115}"/>
    <cellStyle name="Normal 4 10 2 7" xfId="13390" xr:uid="{C9499DC1-8578-439E-9AE9-5CB3D62812FB}"/>
    <cellStyle name="Normal 4 10 2 8" xfId="13391" xr:uid="{8BD378E5-1703-4503-9763-E733C2E664F3}"/>
    <cellStyle name="Normal 4 10 2 9" xfId="13392" xr:uid="{C5EC629F-BBD0-4C3F-A205-C83ECAC62E8B}"/>
    <cellStyle name="Normal 4 10 20" xfId="13393" xr:uid="{A5F3714D-0E2A-44CA-AD60-838E036CD68F}"/>
    <cellStyle name="Normal 4 10 21" xfId="13394" xr:uid="{868A8D13-BF74-4919-8BCE-F9248024C861}"/>
    <cellStyle name="Normal 4 10 22" xfId="13395" xr:uid="{F3138C73-4FB3-4636-8304-1D8FCC6FCE05}"/>
    <cellStyle name="Normal 4 10 23" xfId="13396" xr:uid="{DA4C88FB-343A-4DA7-89AB-62E03FF52CE4}"/>
    <cellStyle name="Normal 4 10 24" xfId="13397" xr:uid="{2FE5C1B6-CF56-4623-BF8D-885807039E11}"/>
    <cellStyle name="Normal 4 10 25" xfId="13398" xr:uid="{72F804F7-3E99-454A-977D-EA7D0EB9B80D}"/>
    <cellStyle name="Normal 4 10 26" xfId="13399" xr:uid="{EE0075B6-6E57-43DB-B463-DC905BD35523}"/>
    <cellStyle name="Normal 4 10 27" xfId="13400" xr:uid="{825BDDEE-F347-4D9D-88D4-68904E5876C5}"/>
    <cellStyle name="Normal 4 10 28" xfId="13401" xr:uid="{C2687D88-42D7-45D3-AC1F-2430DAA48650}"/>
    <cellStyle name="Normal 4 10 29" xfId="13402" xr:uid="{4250F39A-40D2-4EF3-B342-30F1C980AB0B}"/>
    <cellStyle name="Normal 4 10 3" xfId="13403" xr:uid="{4DDE3037-33AD-45E5-BC9B-7D493345E216}"/>
    <cellStyle name="Normal 4 10 3 10" xfId="13404" xr:uid="{AD6A9325-D2EE-42A0-91C3-5EA0DADDCD58}"/>
    <cellStyle name="Normal 4 10 3 11" xfId="13405" xr:uid="{AE7AF1AD-9825-4210-ADC5-AC2A037741D9}"/>
    <cellStyle name="Normal 4 10 3 12" xfId="13406" xr:uid="{F406A765-6FBB-43DA-9B49-91C811066A59}"/>
    <cellStyle name="Normal 4 10 3 13" xfId="13407" xr:uid="{6332A003-DC20-420B-9169-C60B791864EF}"/>
    <cellStyle name="Normal 4 10 3 14" xfId="13408" xr:uid="{FC515964-7170-44E4-AD61-7C8C7FE3D21F}"/>
    <cellStyle name="Normal 4 10 3 15" xfId="13409" xr:uid="{C235DA6C-953B-4972-9F29-E1CABE8BC3A2}"/>
    <cellStyle name="Normal 4 10 3 16" xfId="13410" xr:uid="{4137CA9C-AE92-42E2-92A7-8660B47756ED}"/>
    <cellStyle name="Normal 4 10 3 17" xfId="13411" xr:uid="{8954F6D4-E408-44E8-AB6B-B3300E27899C}"/>
    <cellStyle name="Normal 4 10 3 18" xfId="13412" xr:uid="{33355217-80AC-42C5-8318-9AEE0ABB5177}"/>
    <cellStyle name="Normal 4 10 3 19" xfId="13413" xr:uid="{98924CCF-06BB-42EC-A2C7-F476A430D36F}"/>
    <cellStyle name="Normal 4 10 3 2" xfId="13414" xr:uid="{615716CC-5337-4FD9-AABB-B9562D517A3E}"/>
    <cellStyle name="Normal 4 10 3 2 10" xfId="13415" xr:uid="{1126B984-8F0F-4FE7-AE52-10805E594BD4}"/>
    <cellStyle name="Normal 4 10 3 2 11" xfId="13416" xr:uid="{77E02AAD-277D-4673-9057-2D96D4F09986}"/>
    <cellStyle name="Normal 4 10 3 2 12" xfId="13417" xr:uid="{32E8980D-1B71-4266-A6AD-509A7956E53B}"/>
    <cellStyle name="Normal 4 10 3 2 13" xfId="13418" xr:uid="{10535FB0-780C-43F4-9CEF-7FCB3C0DA348}"/>
    <cellStyle name="Normal 4 10 3 2 14" xfId="13419" xr:uid="{D9569A68-13AE-4D06-9AA3-4308CC23D426}"/>
    <cellStyle name="Normal 4 10 3 2 15" xfId="13420" xr:uid="{B43E72B3-0007-498B-BA52-B9DB769B3D31}"/>
    <cellStyle name="Normal 4 10 3 2 16" xfId="13421" xr:uid="{3FCACBA4-AF4A-4A7F-95FB-6FDECF0CEDE1}"/>
    <cellStyle name="Normal 4 10 3 2 17" xfId="13422" xr:uid="{35955037-A4EE-4F49-9C03-7354F4D31DC9}"/>
    <cellStyle name="Normal 4 10 3 2 18" xfId="13423" xr:uid="{C98F7C91-1859-4BB7-AF1F-59E5A2277DD9}"/>
    <cellStyle name="Normal 4 10 3 2 19" xfId="13424" xr:uid="{5555A598-9006-4B47-A1A8-B8FE2C4E663C}"/>
    <cellStyle name="Normal 4 10 3 2 2" xfId="13425" xr:uid="{8C34C86F-FADE-4112-A8F3-6F4C84748E50}"/>
    <cellStyle name="Normal 4 10 3 2 20" xfId="13426" xr:uid="{DEDE7EA6-5735-4F05-947B-52887061B826}"/>
    <cellStyle name="Normal 4 10 3 2 21" xfId="13427" xr:uid="{4982FA6B-33D7-4178-BB90-054FCB0D3D65}"/>
    <cellStyle name="Normal 4 10 3 2 22" xfId="13428" xr:uid="{1C64AC61-1DA6-490B-83C8-B99376291585}"/>
    <cellStyle name="Normal 4 10 3 2 23" xfId="13429" xr:uid="{CB2D194B-9A6A-44EE-88CC-152ABEEAC3C0}"/>
    <cellStyle name="Normal 4 10 3 2 24" xfId="13430" xr:uid="{74AD8CAA-AD4D-4730-A134-A16507B98C75}"/>
    <cellStyle name="Normal 4 10 3 2 25" xfId="13431" xr:uid="{9E783779-E2AB-43CD-8E7A-D2C87C8837BB}"/>
    <cellStyle name="Normal 4 10 3 2 26" xfId="13432" xr:uid="{B44B658E-66C1-46EA-8E76-6392212F44DD}"/>
    <cellStyle name="Normal 4 10 3 2 27" xfId="13433" xr:uid="{76B77897-6FE2-4F38-93B3-771A6125BAEC}"/>
    <cellStyle name="Normal 4 10 3 2 28" xfId="13434" xr:uid="{71BB9918-6A9A-4E36-92A6-BFE53BEE2EB5}"/>
    <cellStyle name="Normal 4 10 3 2 29" xfId="13435" xr:uid="{EDBEEA5D-0D09-4BB2-8A89-B839F31B14B5}"/>
    <cellStyle name="Normal 4 10 3 2 3" xfId="13436" xr:uid="{BF4DB7F8-D217-4715-9BA3-283941C66DF1}"/>
    <cellStyle name="Normal 4 10 3 2 30" xfId="13437" xr:uid="{10FA7B3D-32BF-46DC-951C-D6A02526D13B}"/>
    <cellStyle name="Normal 4 10 3 2 31" xfId="13438" xr:uid="{CCBB4455-CA97-4D26-B826-8D0FA54C07F4}"/>
    <cellStyle name="Normal 4 10 3 2 32" xfId="13439" xr:uid="{01E0F215-3ED3-41FB-AC0B-BCDCF9EF6916}"/>
    <cellStyle name="Normal 4 10 3 2 33" xfId="13440" xr:uid="{640817E1-EB08-4288-A129-3F654A8F4005}"/>
    <cellStyle name="Normal 4 10 3 2 34" xfId="13441" xr:uid="{F68081CA-8961-4351-B24C-F3818A19CDC9}"/>
    <cellStyle name="Normal 4 10 3 2 35" xfId="13442" xr:uid="{225FD1C4-425A-49D2-AFA6-B5AF238FA791}"/>
    <cellStyle name="Normal 4 10 3 2 36" xfId="13443" xr:uid="{C47A5091-E0ED-47FF-8E54-C626096EF6FC}"/>
    <cellStyle name="Normal 4 10 3 2 37" xfId="13444" xr:uid="{7FBC25BD-7134-4080-AE7C-FE2A36227C34}"/>
    <cellStyle name="Normal 4 10 3 2 38" xfId="13445" xr:uid="{8DFA0FC0-F470-49D3-A7EB-219AAF4C90F5}"/>
    <cellStyle name="Normal 4 10 3 2 4" xfId="13446" xr:uid="{3610F899-4A84-4C44-A518-908E221154FD}"/>
    <cellStyle name="Normal 4 10 3 2 5" xfId="13447" xr:uid="{E2028CB6-31E5-4377-A7A9-488016CAA789}"/>
    <cellStyle name="Normal 4 10 3 2 6" xfId="13448" xr:uid="{5E9D4429-485E-463C-9B77-2DA09FE5B291}"/>
    <cellStyle name="Normal 4 10 3 2 7" xfId="13449" xr:uid="{D388BF64-D460-4FF8-833C-122EA1691E4E}"/>
    <cellStyle name="Normal 4 10 3 2 8" xfId="13450" xr:uid="{0F9362D9-8EC2-4418-AA69-CD5407D13016}"/>
    <cellStyle name="Normal 4 10 3 2 9" xfId="13451" xr:uid="{D544A497-A393-4E95-A337-AE15D302C6C1}"/>
    <cellStyle name="Normal 4 10 3 20" xfId="13452" xr:uid="{D570883C-908A-4C3C-AFDF-878331E8458D}"/>
    <cellStyle name="Normal 4 10 3 21" xfId="13453" xr:uid="{A7EFEEBF-818C-4BF7-B201-F6B4ADA840A7}"/>
    <cellStyle name="Normal 4 10 3 22" xfId="13454" xr:uid="{0945C0E1-B6D4-45FB-92B0-F3FC150B9BD3}"/>
    <cellStyle name="Normal 4 10 3 23" xfId="13455" xr:uid="{F8D8CA9D-CF0C-45BC-AFB3-E8831B83A758}"/>
    <cellStyle name="Normal 4 10 3 24" xfId="13456" xr:uid="{6FB263C4-FE9C-4D3C-B5FC-A26DE100A5F9}"/>
    <cellStyle name="Normal 4 10 3 25" xfId="13457" xr:uid="{3F9A3422-26E4-4BEE-96FB-EE4063367882}"/>
    <cellStyle name="Normal 4 10 3 26" xfId="13458" xr:uid="{218560CB-D112-4FC1-A555-DE1FB06059B6}"/>
    <cellStyle name="Normal 4 10 3 27" xfId="13459" xr:uid="{DC62FBCD-EDF7-4B3A-8A03-9DD3E971192F}"/>
    <cellStyle name="Normal 4 10 3 28" xfId="13460" xr:uid="{77420B40-A406-43AD-8EB1-63C53881EE9B}"/>
    <cellStyle name="Normal 4 10 3 29" xfId="13461" xr:uid="{CE3E0884-1D45-4C61-9C6D-198F7857C788}"/>
    <cellStyle name="Normal 4 10 3 3" xfId="13462" xr:uid="{8B6276F3-3A00-4B2A-87C2-B0ADA7B92755}"/>
    <cellStyle name="Normal 4 10 3 30" xfId="13463" xr:uid="{26B2E833-4F51-4F3E-8E51-CBC2BFDAD08D}"/>
    <cellStyle name="Normal 4 10 3 31" xfId="13464" xr:uid="{D81B447E-B6D7-42D7-A5D6-BA767A3D1DE3}"/>
    <cellStyle name="Normal 4 10 3 32" xfId="13465" xr:uid="{1EEB5471-224F-439E-B7B2-F712F0D9223F}"/>
    <cellStyle name="Normal 4 10 3 33" xfId="13466" xr:uid="{E94A6CC8-8AD0-497E-AB86-B4D680E96EE3}"/>
    <cellStyle name="Normal 4 10 3 34" xfId="13467" xr:uid="{7E0E2A97-5D60-4CCF-AAF0-006F5C40A5A7}"/>
    <cellStyle name="Normal 4 10 3 35" xfId="13468" xr:uid="{A4011D13-F583-4E11-A242-8A6408635F59}"/>
    <cellStyle name="Normal 4 10 3 36" xfId="13469" xr:uid="{0CE253E5-05A8-4954-9E31-154B51ECBD74}"/>
    <cellStyle name="Normal 4 10 3 37" xfId="13470" xr:uid="{DB24E0AC-3EC5-4CCF-A3C0-2B991B015896}"/>
    <cellStyle name="Normal 4 10 3 38" xfId="13471" xr:uid="{215F2A16-4636-4884-9491-38722F275137}"/>
    <cellStyle name="Normal 4 10 3 4" xfId="13472" xr:uid="{789AD088-317E-4DE8-B4B1-D489AB0BAE6B}"/>
    <cellStyle name="Normal 4 10 3 5" xfId="13473" xr:uid="{DF50C8CD-3F3D-4E12-A936-DF926BDCD700}"/>
    <cellStyle name="Normal 4 10 3 6" xfId="13474" xr:uid="{C4D79F1D-AF93-4C16-B6D5-FF0A907E1541}"/>
    <cellStyle name="Normal 4 10 3 7" xfId="13475" xr:uid="{86814521-BA58-4635-B5BD-2D1779DFDE9C}"/>
    <cellStyle name="Normal 4 10 3 8" xfId="13476" xr:uid="{A62DDC5B-5F4E-4C19-A223-BE72C4227B10}"/>
    <cellStyle name="Normal 4 10 3 9" xfId="13477" xr:uid="{C0C33D22-8FD5-4F9B-8080-D5560652F8A6}"/>
    <cellStyle name="Normal 4 10 30" xfId="13478" xr:uid="{E2F8E00C-A53E-4233-9296-C610B97EA52C}"/>
    <cellStyle name="Normal 4 10 31" xfId="13479" xr:uid="{87E02700-9D77-464E-BF6D-A82527A4EB04}"/>
    <cellStyle name="Normal 4 10 32" xfId="13480" xr:uid="{39F6D8A8-1D6A-49FB-A49A-41E732971407}"/>
    <cellStyle name="Normal 4 10 33" xfId="13481" xr:uid="{87D2675B-EAB9-464E-A95D-B148979F99A3}"/>
    <cellStyle name="Normal 4 10 34" xfId="13482" xr:uid="{41D60615-8BB5-4BCD-9B27-6BF94E3FDEF2}"/>
    <cellStyle name="Normal 4 10 35" xfId="13483" xr:uid="{79D83F83-B6C7-4EA1-93C2-DF58545447B6}"/>
    <cellStyle name="Normal 4 10 36" xfId="13484" xr:uid="{EFE60786-4573-4E19-B012-6913551973ED}"/>
    <cellStyle name="Normal 4 10 37" xfId="13485" xr:uid="{8F73E612-60D6-45CE-9C9B-9D365FF5B1CF}"/>
    <cellStyle name="Normal 4 10 38" xfId="13486" xr:uid="{58CE5718-524C-4A62-A381-0072C77AB91E}"/>
    <cellStyle name="Normal 4 10 39" xfId="13487" xr:uid="{5D197D38-26CC-4B39-BE23-9AB7A6E70970}"/>
    <cellStyle name="Normal 4 10 4" xfId="13488" xr:uid="{ACDD2C03-9CD9-4C45-9337-AE6E95BC9E4E}"/>
    <cellStyle name="Normal 4 10 40" xfId="13489" xr:uid="{5529296B-980F-4E89-8B8B-F26992EB4419}"/>
    <cellStyle name="Normal 4 10 41" xfId="13490" xr:uid="{2C7BED0D-5CED-4F4D-93F2-BAB2114BB2B0}"/>
    <cellStyle name="Normal 4 10 42" xfId="13491" xr:uid="{1636304D-0C87-488C-99FA-235B6A7EDEF1}"/>
    <cellStyle name="Normal 4 10 43" xfId="13492" xr:uid="{E3C4664C-98C5-4971-8DE8-2FE21C6E3DBF}"/>
    <cellStyle name="Normal 4 10 44" xfId="13493" xr:uid="{684EBF38-029F-4F49-B241-39CE2DF5DF30}"/>
    <cellStyle name="Normal 4 10 45" xfId="13494" xr:uid="{4EA23FE5-0C1F-4D35-A44E-E2C6BCA1E3FB}"/>
    <cellStyle name="Normal 4 10 46" xfId="13495" xr:uid="{6C9BA4D1-BB38-47EC-9427-8027B0AF3CB1}"/>
    <cellStyle name="Normal 4 10 47" xfId="13496" xr:uid="{B8BCCBCE-FEAC-4472-AB1F-F80608D6F06D}"/>
    <cellStyle name="Normal 4 10 5" xfId="13497" xr:uid="{EFF78A16-E8B2-4922-88C9-5F7D2AD50478}"/>
    <cellStyle name="Normal 4 10 6" xfId="13498" xr:uid="{8A9589FE-8BA4-4C22-9DEB-A5DE6A1AE4B0}"/>
    <cellStyle name="Normal 4 10 7" xfId="13499" xr:uid="{80AFE2E5-3544-4B8A-9729-479A7D320010}"/>
    <cellStyle name="Normal 4 10 8" xfId="13500" xr:uid="{15A73CE2-2D3C-4592-B38D-72980E8BB94A}"/>
    <cellStyle name="Normal 4 10 9" xfId="13501" xr:uid="{720EA013-E8F5-47A1-B1B4-2C450D612A73}"/>
    <cellStyle name="Normal 4 11" xfId="13502" xr:uid="{FA2DA839-EE8D-4D04-B373-DA80FEDDF2B6}"/>
    <cellStyle name="Normal 4 11 10" xfId="13503" xr:uid="{0C6363C4-7A5F-40EB-A8AC-58A3052B7C29}"/>
    <cellStyle name="Normal 4 11 11" xfId="13504" xr:uid="{7E898757-CAF7-4675-9F57-4C2E68524BE4}"/>
    <cellStyle name="Normal 4 11 12" xfId="13505" xr:uid="{CA8C7601-CABC-4BB0-8AED-FD55C3C0CD4F}"/>
    <cellStyle name="Normal 4 11 13" xfId="13506" xr:uid="{92C08E72-0220-4C2D-8697-39174A39EA89}"/>
    <cellStyle name="Normal 4 11 14" xfId="13507" xr:uid="{14AD5EAF-4194-493C-AEBC-102CADEB5133}"/>
    <cellStyle name="Normal 4 11 15" xfId="13508" xr:uid="{D4F1C21C-4387-4657-8997-00CC269BA390}"/>
    <cellStyle name="Normal 4 11 16" xfId="13509" xr:uid="{A781F26B-7A8D-485F-ABE5-BED134330B0C}"/>
    <cellStyle name="Normal 4 11 17" xfId="13510" xr:uid="{02FEB762-1C62-45C2-88EE-2D2F5E745A57}"/>
    <cellStyle name="Normal 4 11 18" xfId="13511" xr:uid="{6FF3C9E7-0C8D-4E4A-990C-817AB54BEF13}"/>
    <cellStyle name="Normal 4 11 19" xfId="13512" xr:uid="{CB455124-6E85-4145-9E65-454D98589A0D}"/>
    <cellStyle name="Normal 4 11 2" xfId="13513" xr:uid="{A021A014-458B-44F0-933D-A4981B1F35C1}"/>
    <cellStyle name="Normal 4 11 2 10" xfId="13514" xr:uid="{9550D327-34C1-43DA-9C27-85EB7879FFB2}"/>
    <cellStyle name="Normal 4 11 2 11" xfId="13515" xr:uid="{E4B6BB08-1E14-467A-81AC-D8C6627C772B}"/>
    <cellStyle name="Normal 4 11 2 12" xfId="13516" xr:uid="{7E39C269-F314-4999-82DF-BADFDA57FA80}"/>
    <cellStyle name="Normal 4 11 2 13" xfId="13517" xr:uid="{62EE8560-B911-4952-BA7A-DE9E419EC59A}"/>
    <cellStyle name="Normal 4 11 2 14" xfId="13518" xr:uid="{3ED39280-656D-4FB7-98D3-E2A817ABC0BB}"/>
    <cellStyle name="Normal 4 11 2 15" xfId="13519" xr:uid="{9C2F8877-13AA-4CA1-9470-FD49F052D419}"/>
    <cellStyle name="Normal 4 11 2 16" xfId="13520" xr:uid="{9E57FB3A-CB58-4665-ACE5-BA9E12EA903A}"/>
    <cellStyle name="Normal 4 11 2 17" xfId="13521" xr:uid="{7ED4DC3D-ECC1-40BD-8B91-3EC372237552}"/>
    <cellStyle name="Normal 4 11 2 18" xfId="13522" xr:uid="{1F937F11-AAB5-47EB-BA4D-17F67A080973}"/>
    <cellStyle name="Normal 4 11 2 19" xfId="13523" xr:uid="{882794CB-C97A-4497-9B10-B0ADE3F4C28C}"/>
    <cellStyle name="Normal 4 11 2 2" xfId="13524" xr:uid="{A8CD7635-E94F-48FB-9817-0F2CB08DA82B}"/>
    <cellStyle name="Normal 4 11 2 2 10" xfId="13525" xr:uid="{0E2C429C-2565-4344-8D69-EC6DC923E3CC}"/>
    <cellStyle name="Normal 4 11 2 2 11" xfId="13526" xr:uid="{EE8618B4-E410-486E-9CC9-E39331CC404C}"/>
    <cellStyle name="Normal 4 11 2 2 12" xfId="13527" xr:uid="{852F6433-3626-450C-9A10-F076DD26B2AA}"/>
    <cellStyle name="Normal 4 11 2 2 13" xfId="13528" xr:uid="{9EC58515-3D79-4B88-988B-EFB4F194068E}"/>
    <cellStyle name="Normal 4 11 2 2 14" xfId="13529" xr:uid="{8AD70741-B62A-4458-B673-55A57A7BCB15}"/>
    <cellStyle name="Normal 4 11 2 2 15" xfId="13530" xr:uid="{E93C7D34-82FF-404E-ACA7-7729C40913FF}"/>
    <cellStyle name="Normal 4 11 2 2 16" xfId="13531" xr:uid="{A8BA6FFF-F20B-4038-812A-EBAE1A624C6F}"/>
    <cellStyle name="Normal 4 11 2 2 17" xfId="13532" xr:uid="{05DA2BCC-6831-43DC-AA57-928612544E81}"/>
    <cellStyle name="Normal 4 11 2 2 18" xfId="13533" xr:uid="{FC556D9E-1D40-4D45-A1BA-B2DD55BDDE55}"/>
    <cellStyle name="Normal 4 11 2 2 19" xfId="13534" xr:uid="{9EF0511E-D39D-4941-A255-0D64EEB88789}"/>
    <cellStyle name="Normal 4 11 2 2 2" xfId="13535" xr:uid="{DD71598A-19E5-4CED-9776-BD8426097E68}"/>
    <cellStyle name="Normal 4 11 2 2 2 10" xfId="13536" xr:uid="{C764B833-C76A-44EA-8435-D4FFD7F7F217}"/>
    <cellStyle name="Normal 4 11 2 2 2 11" xfId="13537" xr:uid="{147BBB50-7E64-4971-A6D6-E56766672BB5}"/>
    <cellStyle name="Normal 4 11 2 2 2 12" xfId="13538" xr:uid="{C9980C0B-9BE1-4BA5-BB7B-035840D7EB57}"/>
    <cellStyle name="Normal 4 11 2 2 2 13" xfId="13539" xr:uid="{AF9F02B1-17BD-4C4C-9947-D9C02743105E}"/>
    <cellStyle name="Normal 4 11 2 2 2 14" xfId="13540" xr:uid="{1371A6BE-97F4-4834-A7AD-0B60A6BAFC64}"/>
    <cellStyle name="Normal 4 11 2 2 2 15" xfId="13541" xr:uid="{8257ED6B-3911-44B6-B767-965F01505257}"/>
    <cellStyle name="Normal 4 11 2 2 2 16" xfId="13542" xr:uid="{7443E9F7-414E-4891-824F-CFFB8C5DBE6D}"/>
    <cellStyle name="Normal 4 11 2 2 2 17" xfId="13543" xr:uid="{7CF1BDE0-474F-4890-A8B6-4C11AD7DB84D}"/>
    <cellStyle name="Normal 4 11 2 2 2 18" xfId="13544" xr:uid="{ABA27F84-2D51-4E2F-BE66-047504108540}"/>
    <cellStyle name="Normal 4 11 2 2 2 19" xfId="13545" xr:uid="{D28031CE-5579-4BF2-B4ED-13CC6E54886D}"/>
    <cellStyle name="Normal 4 11 2 2 2 2" xfId="13546" xr:uid="{B5F4EA05-C1E2-4411-ADE6-C7950B07974C}"/>
    <cellStyle name="Normal 4 11 2 2 2 20" xfId="13547" xr:uid="{6FAC0853-2884-4944-BE0E-2DB112E02421}"/>
    <cellStyle name="Normal 4 11 2 2 2 21" xfId="13548" xr:uid="{6D253927-8895-46EF-B7AC-D24490D319CA}"/>
    <cellStyle name="Normal 4 11 2 2 2 22" xfId="13549" xr:uid="{F0E0CD09-7720-409D-8A32-344165D1E445}"/>
    <cellStyle name="Normal 4 11 2 2 2 23" xfId="13550" xr:uid="{5F281F3E-2ADA-4CE0-A52C-68158B972523}"/>
    <cellStyle name="Normal 4 11 2 2 2 24" xfId="13551" xr:uid="{0232FF6B-1DD7-4675-9ECF-C694F3108E76}"/>
    <cellStyle name="Normal 4 11 2 2 2 25" xfId="13552" xr:uid="{5E32F37B-CA50-496D-B14D-130C29BB7D96}"/>
    <cellStyle name="Normal 4 11 2 2 2 26" xfId="13553" xr:uid="{33BCD91D-8515-4910-A9F6-6E6BA260B96D}"/>
    <cellStyle name="Normal 4 11 2 2 2 27" xfId="13554" xr:uid="{88CA70CD-963D-4CA1-91BB-208C29B481F4}"/>
    <cellStyle name="Normal 4 11 2 2 2 28" xfId="13555" xr:uid="{2C0639F7-C929-448C-89DB-274B3CB6501C}"/>
    <cellStyle name="Normal 4 11 2 2 2 29" xfId="13556" xr:uid="{7052AE99-CAA5-4285-AFBA-BDE11B5C11A3}"/>
    <cellStyle name="Normal 4 11 2 2 2 3" xfId="13557" xr:uid="{51022F87-79B8-4E62-8276-16EE380A1361}"/>
    <cellStyle name="Normal 4 11 2 2 2 30" xfId="13558" xr:uid="{AE8D671B-4965-477C-925B-1AC14ACDF279}"/>
    <cellStyle name="Normal 4 11 2 2 2 31" xfId="13559" xr:uid="{BBF3C166-DEA2-4A13-AEF7-C973A040ACEB}"/>
    <cellStyle name="Normal 4 11 2 2 2 32" xfId="13560" xr:uid="{A0B65D18-58F6-421B-9250-5712FDF9BF9D}"/>
    <cellStyle name="Normal 4 11 2 2 2 33" xfId="13561" xr:uid="{0DEE64E3-38C7-4E52-8E12-37C45CE2231A}"/>
    <cellStyle name="Normal 4 11 2 2 2 34" xfId="13562" xr:uid="{42C73C01-AE67-48F0-A2D2-8DE00C4447A4}"/>
    <cellStyle name="Normal 4 11 2 2 2 35" xfId="13563" xr:uid="{3014C1F0-2CE3-4F32-8D54-F3A64A8B21BF}"/>
    <cellStyle name="Normal 4 11 2 2 2 36" xfId="13564" xr:uid="{7BEFACAD-E9DB-4377-AA8B-0C1EE111AF04}"/>
    <cellStyle name="Normal 4 11 2 2 2 37" xfId="13565" xr:uid="{3B03A29C-F451-4A1B-9835-7F42862BD646}"/>
    <cellStyle name="Normal 4 11 2 2 2 38" xfId="13566" xr:uid="{DCDDB28A-1F17-4F21-B927-93626D64C538}"/>
    <cellStyle name="Normal 4 11 2 2 2 4" xfId="13567" xr:uid="{4CE9D274-90B5-455E-A539-EE03ED9AF217}"/>
    <cellStyle name="Normal 4 11 2 2 2 5" xfId="13568" xr:uid="{6AB13F16-EE78-4900-878D-0AF85A7E06EA}"/>
    <cellStyle name="Normal 4 11 2 2 2 6" xfId="13569" xr:uid="{5D36F876-9CE3-4E13-BC5C-12718C8619AD}"/>
    <cellStyle name="Normal 4 11 2 2 2 7" xfId="13570" xr:uid="{0F107A88-37F4-4723-83CE-891FF8C437C9}"/>
    <cellStyle name="Normal 4 11 2 2 2 8" xfId="13571" xr:uid="{76BA61C5-26EF-46CF-8D15-6CFED951155D}"/>
    <cellStyle name="Normal 4 11 2 2 2 9" xfId="13572" xr:uid="{BA8A08BD-773F-4407-A795-CC2AC8B65DF9}"/>
    <cellStyle name="Normal 4 11 2 2 20" xfId="13573" xr:uid="{63B8E85B-48FB-41ED-A76A-AC2A14E303B0}"/>
    <cellStyle name="Normal 4 11 2 2 21" xfId="13574" xr:uid="{A76BA08A-0FA0-4F43-BDFF-E5CAE022C25B}"/>
    <cellStyle name="Normal 4 11 2 2 22" xfId="13575" xr:uid="{8949F8BE-35FB-4BFF-9962-085DFB497AAB}"/>
    <cellStyle name="Normal 4 11 2 2 23" xfId="13576" xr:uid="{35B5C524-7E42-480B-92E8-062CA87131BE}"/>
    <cellStyle name="Normal 4 11 2 2 24" xfId="13577" xr:uid="{7BF9626F-E5F8-418F-9E1E-52BD9A0E30A7}"/>
    <cellStyle name="Normal 4 11 2 2 25" xfId="13578" xr:uid="{C2E7131C-636C-4341-A830-FFFD056A5571}"/>
    <cellStyle name="Normal 4 11 2 2 26" xfId="13579" xr:uid="{7E149117-034B-4F4F-9DB0-1ABD11A892C7}"/>
    <cellStyle name="Normal 4 11 2 2 27" xfId="13580" xr:uid="{99437710-C6B1-46B4-B99C-39DA07F010AA}"/>
    <cellStyle name="Normal 4 11 2 2 28" xfId="13581" xr:uid="{5E4AE90D-2B9B-45EB-BC86-0CB2B274D00B}"/>
    <cellStyle name="Normal 4 11 2 2 29" xfId="13582" xr:uid="{7B1EAAA1-1504-4BBA-8D30-9C7574C9254C}"/>
    <cellStyle name="Normal 4 11 2 2 3" xfId="13583" xr:uid="{77CCCF70-9661-4223-818F-EFD959C16FDA}"/>
    <cellStyle name="Normal 4 11 2 2 30" xfId="13584" xr:uid="{D1EF0161-8C5D-4670-B1BD-1B074C0DA650}"/>
    <cellStyle name="Normal 4 11 2 2 31" xfId="13585" xr:uid="{1AE0E2EC-8A02-468F-9942-15A9D86563FD}"/>
    <cellStyle name="Normal 4 11 2 2 32" xfId="13586" xr:uid="{B63F8997-4DA8-404B-9DB1-CB19A96EE96D}"/>
    <cellStyle name="Normal 4 11 2 2 33" xfId="13587" xr:uid="{6AC33482-6341-45E5-ADC3-FAD54DDE0315}"/>
    <cellStyle name="Normal 4 11 2 2 34" xfId="13588" xr:uid="{2B1CBA80-711E-4337-8504-E924E830013B}"/>
    <cellStyle name="Normal 4 11 2 2 35" xfId="13589" xr:uid="{D2DC4757-27D3-4ED0-9A18-503E0B96960A}"/>
    <cellStyle name="Normal 4 11 2 2 36" xfId="13590" xr:uid="{4F73BC49-5BCF-4ED7-9803-C1D3F7B15775}"/>
    <cellStyle name="Normal 4 11 2 2 37" xfId="13591" xr:uid="{60974F99-1532-470A-A6AE-C55784BBE42B}"/>
    <cellStyle name="Normal 4 11 2 2 38" xfId="13592" xr:uid="{7213905A-E10F-44F4-B8BF-2C919AA4CE10}"/>
    <cellStyle name="Normal 4 11 2 2 4" xfId="13593" xr:uid="{655A21D4-31F0-4593-8107-272927828725}"/>
    <cellStyle name="Normal 4 11 2 2 5" xfId="13594" xr:uid="{0825796A-6485-4477-AE68-F75673765D4B}"/>
    <cellStyle name="Normal 4 11 2 2 6" xfId="13595" xr:uid="{593BC40B-295C-4374-A837-4F5A3B8DE385}"/>
    <cellStyle name="Normal 4 11 2 2 7" xfId="13596" xr:uid="{A8906D28-4DC1-4B51-8603-1ADC0A0E0DD7}"/>
    <cellStyle name="Normal 4 11 2 2 8" xfId="13597" xr:uid="{2AA93EBF-4933-4D79-88DA-09145964DD4B}"/>
    <cellStyle name="Normal 4 11 2 2 9" xfId="13598" xr:uid="{3440749D-6B5B-459E-AB81-51E2A24B5FA6}"/>
    <cellStyle name="Normal 4 11 2 20" xfId="13599" xr:uid="{ECD2A805-B360-448D-9E68-50701FAB8B34}"/>
    <cellStyle name="Normal 4 11 2 21" xfId="13600" xr:uid="{DC781B6B-ACEF-4B7A-856A-EA4F99F39358}"/>
    <cellStyle name="Normal 4 11 2 22" xfId="13601" xr:uid="{9175A9D4-3BC4-4F7B-87FC-6B9E4F157EA5}"/>
    <cellStyle name="Normal 4 11 2 23" xfId="13602" xr:uid="{DB4EF4FA-F5E7-4955-9697-113175F505D5}"/>
    <cellStyle name="Normal 4 11 2 24" xfId="13603" xr:uid="{7AFAACD0-05A2-4D55-8BB9-E7FD7F7B906B}"/>
    <cellStyle name="Normal 4 11 2 25" xfId="13604" xr:uid="{CCD73AAB-AB65-4330-8157-7DF810208C10}"/>
    <cellStyle name="Normal 4 11 2 26" xfId="13605" xr:uid="{BF53F466-18D4-4986-9C02-1AA3E1831CA2}"/>
    <cellStyle name="Normal 4 11 2 27" xfId="13606" xr:uid="{BF01572B-D56F-44FE-94D8-FCACDBCDB2C8}"/>
    <cellStyle name="Normal 4 11 2 28" xfId="13607" xr:uid="{2FEBE383-5778-485D-B702-B78745ECEC7E}"/>
    <cellStyle name="Normal 4 11 2 29" xfId="13608" xr:uid="{294133CE-26B4-4F2D-A60F-702063C306CD}"/>
    <cellStyle name="Normal 4 11 2 3" xfId="13609" xr:uid="{41ABB581-D7F5-4A48-84A2-D3A358A24931}"/>
    <cellStyle name="Normal 4 11 2 30" xfId="13610" xr:uid="{1957AF98-6D2F-4FCB-88A3-CA2797C9A18D}"/>
    <cellStyle name="Normal 4 11 2 31" xfId="13611" xr:uid="{C2A148BE-6462-4CB0-89BE-757DD8FC400A}"/>
    <cellStyle name="Normal 4 11 2 32" xfId="13612" xr:uid="{2CD160D7-6974-44D3-AF70-51CC9800482D}"/>
    <cellStyle name="Normal 4 11 2 33" xfId="13613" xr:uid="{E480BBD8-0C00-4B16-8F43-3FC23C1ACB40}"/>
    <cellStyle name="Normal 4 11 2 34" xfId="13614" xr:uid="{817A47F9-0A2E-4322-9E3B-688EEDDDB90D}"/>
    <cellStyle name="Normal 4 11 2 35" xfId="13615" xr:uid="{519B9F92-C0B5-4FC2-9FBC-DC6AF4A5C14B}"/>
    <cellStyle name="Normal 4 11 2 36" xfId="13616" xr:uid="{A89CBAAC-8B99-44A3-AAF5-D8360A800C59}"/>
    <cellStyle name="Normal 4 11 2 37" xfId="13617" xr:uid="{B8719741-3BCA-48E3-B187-0CDDDC103CCE}"/>
    <cellStyle name="Normal 4 11 2 38" xfId="13618" xr:uid="{974EEEDC-9EE5-49DF-B25E-8861DD8BB216}"/>
    <cellStyle name="Normal 4 11 2 39" xfId="13619" xr:uid="{11548100-FC15-4491-9854-5FC9791D15F4}"/>
    <cellStyle name="Normal 4 11 2 4" xfId="13620" xr:uid="{DDCAEBE7-AE11-438F-BA16-4FAC8520CEA3}"/>
    <cellStyle name="Normal 4 11 2 40" xfId="13621" xr:uid="{A6765355-DBA8-4CEF-AD83-7C7FB58CAFED}"/>
    <cellStyle name="Normal 4 11 2 5" xfId="13622" xr:uid="{FC9599CB-1AE9-44FA-90A7-ABB5A66B63E9}"/>
    <cellStyle name="Normal 4 11 2 6" xfId="13623" xr:uid="{AA247FE4-4183-4E7C-B4CF-D806E4BE2C6C}"/>
    <cellStyle name="Normal 4 11 2 7" xfId="13624" xr:uid="{9657175D-0B66-4EA3-BBE3-E12035C79068}"/>
    <cellStyle name="Normal 4 11 2 8" xfId="13625" xr:uid="{283C268D-1C16-4619-A484-BE1900F18CA6}"/>
    <cellStyle name="Normal 4 11 2 9" xfId="13626" xr:uid="{308E4E0B-36C8-4E14-85A1-3E9038FB3C54}"/>
    <cellStyle name="Normal 4 11 20" xfId="13627" xr:uid="{F9176386-E815-4E98-B3CB-B4F79C44FDEE}"/>
    <cellStyle name="Normal 4 11 21" xfId="13628" xr:uid="{70979895-6569-42CB-9B4C-AD0FC71455FC}"/>
    <cellStyle name="Normal 4 11 22" xfId="13629" xr:uid="{D1172414-CB0B-4B5C-AE8B-18128790A084}"/>
    <cellStyle name="Normal 4 11 23" xfId="13630" xr:uid="{7FC118DB-5579-442E-AB3B-A69A00B86E8B}"/>
    <cellStyle name="Normal 4 11 24" xfId="13631" xr:uid="{03B9DA35-5114-42C6-A66D-B9E335F0D587}"/>
    <cellStyle name="Normal 4 11 25" xfId="13632" xr:uid="{47341D39-347B-447B-ACB9-704AE9A65A19}"/>
    <cellStyle name="Normal 4 11 26" xfId="13633" xr:uid="{BCA64E0A-AC1B-4CCC-8E81-C1708680734F}"/>
    <cellStyle name="Normal 4 11 27" xfId="13634" xr:uid="{47CD9EF4-DE15-42ED-89CD-C956617A1C98}"/>
    <cellStyle name="Normal 4 11 28" xfId="13635" xr:uid="{C7631244-72C2-4030-BD85-CD3C5497B195}"/>
    <cellStyle name="Normal 4 11 29" xfId="13636" xr:uid="{DF05811B-00F3-404F-84E3-DF05E0921FBC}"/>
    <cellStyle name="Normal 4 11 3" xfId="13637" xr:uid="{00A85A4D-C091-4794-B12D-885C33DC5DE8}"/>
    <cellStyle name="Normal 4 11 3 10" xfId="13638" xr:uid="{0325AA4A-776D-484F-9F42-6999BFB11D2A}"/>
    <cellStyle name="Normal 4 11 3 11" xfId="13639" xr:uid="{3C2841D5-691E-47E5-AAFC-7133448AF683}"/>
    <cellStyle name="Normal 4 11 3 12" xfId="13640" xr:uid="{493C1634-FA75-4E71-A5F0-D113CA3A18E4}"/>
    <cellStyle name="Normal 4 11 3 13" xfId="13641" xr:uid="{59D8F5E1-E3AF-42C6-BB0A-3A21EB8F4665}"/>
    <cellStyle name="Normal 4 11 3 14" xfId="13642" xr:uid="{224CBB36-01AD-4BAA-8DA6-6143BF6BA845}"/>
    <cellStyle name="Normal 4 11 3 15" xfId="13643" xr:uid="{95858D7D-1009-48CE-8599-3AB4A632877D}"/>
    <cellStyle name="Normal 4 11 3 16" xfId="13644" xr:uid="{4F09B8DD-5011-45B1-BEC2-C07F9E948A52}"/>
    <cellStyle name="Normal 4 11 3 17" xfId="13645" xr:uid="{0FFAA844-54C4-44DD-AAD9-747F2F61E3D4}"/>
    <cellStyle name="Normal 4 11 3 18" xfId="13646" xr:uid="{0A45CC55-1425-4E5A-87F3-AB15EDA44291}"/>
    <cellStyle name="Normal 4 11 3 19" xfId="13647" xr:uid="{A870076D-3D50-4FE7-B67B-7485F0051369}"/>
    <cellStyle name="Normal 4 11 3 2" xfId="13648" xr:uid="{39EE493E-8EF8-4EDE-BA50-494DCE2E66F0}"/>
    <cellStyle name="Normal 4 11 3 2 10" xfId="13649" xr:uid="{E92919D0-5474-4149-BA93-31A5A28CA407}"/>
    <cellStyle name="Normal 4 11 3 2 11" xfId="13650" xr:uid="{11223681-C52D-48A3-A7B7-893ED328DB6C}"/>
    <cellStyle name="Normal 4 11 3 2 12" xfId="13651" xr:uid="{02455720-2559-4E17-8851-591EFBA071BC}"/>
    <cellStyle name="Normal 4 11 3 2 13" xfId="13652" xr:uid="{02F40E6B-FF06-4F7E-91A0-00171AA606F3}"/>
    <cellStyle name="Normal 4 11 3 2 14" xfId="13653" xr:uid="{FEA47C15-C6FE-4CCF-8D6F-ED34AC2D7F90}"/>
    <cellStyle name="Normal 4 11 3 2 15" xfId="13654" xr:uid="{647B3425-114B-48CC-A4EB-77A2A5DB9CE4}"/>
    <cellStyle name="Normal 4 11 3 2 16" xfId="13655" xr:uid="{FB10721B-D62E-4DC4-8745-FEB46CB13065}"/>
    <cellStyle name="Normal 4 11 3 2 17" xfId="13656" xr:uid="{1DBBB9B9-D07F-45D2-BADA-6840FDAFC210}"/>
    <cellStyle name="Normal 4 11 3 2 18" xfId="13657" xr:uid="{97EBCB7A-03C4-4FB0-BD04-AF0F343A2F8F}"/>
    <cellStyle name="Normal 4 11 3 2 19" xfId="13658" xr:uid="{153834DB-07BD-4D3C-8ACF-09DA1320904F}"/>
    <cellStyle name="Normal 4 11 3 2 2" xfId="13659" xr:uid="{508CCC44-0ACB-4AB6-8811-FB8E0746AAC7}"/>
    <cellStyle name="Normal 4 11 3 2 20" xfId="13660" xr:uid="{42A001C3-EF1B-4807-8A58-41D8E60698D2}"/>
    <cellStyle name="Normal 4 11 3 2 21" xfId="13661" xr:uid="{F8956CB1-ECE2-47DE-AA54-9A5F19083246}"/>
    <cellStyle name="Normal 4 11 3 2 22" xfId="13662" xr:uid="{9942D949-48CA-48E5-8596-11C30A83869D}"/>
    <cellStyle name="Normal 4 11 3 2 23" xfId="13663" xr:uid="{ED275D83-A248-4E62-BE97-ED09EB4F3AEE}"/>
    <cellStyle name="Normal 4 11 3 2 24" xfId="13664" xr:uid="{E70EF938-A832-4CEF-922F-F1757139B178}"/>
    <cellStyle name="Normal 4 11 3 2 25" xfId="13665" xr:uid="{B78C3689-0B83-4BBD-BE99-2C9040971151}"/>
    <cellStyle name="Normal 4 11 3 2 26" xfId="13666" xr:uid="{27F3138D-FA50-4837-8C5D-E62E2FC13DB9}"/>
    <cellStyle name="Normal 4 11 3 2 27" xfId="13667" xr:uid="{AD455DD3-9E9A-4AA2-8BD9-3C9571B1B602}"/>
    <cellStyle name="Normal 4 11 3 2 28" xfId="13668" xr:uid="{ED6E4C32-3576-4748-A0A9-61967E80C52D}"/>
    <cellStyle name="Normal 4 11 3 2 29" xfId="13669" xr:uid="{97BC5931-D50E-4E6A-B872-D98D5B286433}"/>
    <cellStyle name="Normal 4 11 3 2 3" xfId="13670" xr:uid="{8FDF4736-1634-4DA6-AABA-E7D00C0EDFC9}"/>
    <cellStyle name="Normal 4 11 3 2 30" xfId="13671" xr:uid="{84B43043-C63F-4124-B9DC-36804E664CE5}"/>
    <cellStyle name="Normal 4 11 3 2 31" xfId="13672" xr:uid="{5E0730B3-5FBA-4F42-8CB5-20C10420F9FF}"/>
    <cellStyle name="Normal 4 11 3 2 32" xfId="13673" xr:uid="{6644D421-6B71-4489-97AA-5B49631AA16E}"/>
    <cellStyle name="Normal 4 11 3 2 33" xfId="13674" xr:uid="{F30B7280-3AC3-4320-B30F-80B2015AE8E1}"/>
    <cellStyle name="Normal 4 11 3 2 34" xfId="13675" xr:uid="{418F9A69-8E05-422A-8287-1185CD2CAA2E}"/>
    <cellStyle name="Normal 4 11 3 2 35" xfId="13676" xr:uid="{110D6F4E-0821-4281-A69D-B354A99EF46B}"/>
    <cellStyle name="Normal 4 11 3 2 36" xfId="13677" xr:uid="{7854A05F-A6FA-4C15-9362-3AAC9B6CD5DB}"/>
    <cellStyle name="Normal 4 11 3 2 37" xfId="13678" xr:uid="{B4250F52-E0D7-493C-BEC5-787B0C7E86E7}"/>
    <cellStyle name="Normal 4 11 3 2 38" xfId="13679" xr:uid="{1D377C72-C28C-4664-A759-AB57E5E671EE}"/>
    <cellStyle name="Normal 4 11 3 2 4" xfId="13680" xr:uid="{B319FC6C-2EC4-4080-9DAB-D1E284683243}"/>
    <cellStyle name="Normal 4 11 3 2 5" xfId="13681" xr:uid="{FCB74134-4EAE-40A0-A5AB-3486866B64B1}"/>
    <cellStyle name="Normal 4 11 3 2 6" xfId="13682" xr:uid="{CC95CA95-3FFE-4078-A5C9-1F49980C894A}"/>
    <cellStyle name="Normal 4 11 3 2 7" xfId="13683" xr:uid="{F59B3254-FE1F-4924-BFAB-0E62BBED092F}"/>
    <cellStyle name="Normal 4 11 3 2 8" xfId="13684" xr:uid="{4A11AD50-F0D0-4B43-AA9F-5B5F3B50547F}"/>
    <cellStyle name="Normal 4 11 3 2 9" xfId="13685" xr:uid="{8E80FCF8-70F9-46C5-8BCA-15A42F9F13FD}"/>
    <cellStyle name="Normal 4 11 3 20" xfId="13686" xr:uid="{60F54FB0-F34E-4F25-B10C-0117799E6972}"/>
    <cellStyle name="Normal 4 11 3 21" xfId="13687" xr:uid="{42B996E5-A45D-4F70-8B54-FE858931D448}"/>
    <cellStyle name="Normal 4 11 3 22" xfId="13688" xr:uid="{87A3D5AE-281D-49FD-A0D3-53BD5B10C146}"/>
    <cellStyle name="Normal 4 11 3 23" xfId="13689" xr:uid="{FACC33D3-B654-4DB5-80DE-D22D80BA2562}"/>
    <cellStyle name="Normal 4 11 3 24" xfId="13690" xr:uid="{0E1724D4-9A7F-4766-9187-3955CE252872}"/>
    <cellStyle name="Normal 4 11 3 25" xfId="13691" xr:uid="{BF9C7D93-582B-4938-A4CB-34E29B61C442}"/>
    <cellStyle name="Normal 4 11 3 26" xfId="13692" xr:uid="{CBD7178E-8C66-469D-AB95-39B8570361AB}"/>
    <cellStyle name="Normal 4 11 3 27" xfId="13693" xr:uid="{F59AD5AC-2A2D-40D0-BC80-63752B589508}"/>
    <cellStyle name="Normal 4 11 3 28" xfId="13694" xr:uid="{D0529E92-E2AF-4D3A-94D8-2B65A681B966}"/>
    <cellStyle name="Normal 4 11 3 29" xfId="13695" xr:uid="{3A52565A-327E-4094-BA10-2126C75E4EDC}"/>
    <cellStyle name="Normal 4 11 3 3" xfId="13696" xr:uid="{6D271007-0460-4F94-A791-314B0D3EC20D}"/>
    <cellStyle name="Normal 4 11 3 30" xfId="13697" xr:uid="{4350CCD5-E31E-4C11-9EA7-66A8DCA5897E}"/>
    <cellStyle name="Normal 4 11 3 31" xfId="13698" xr:uid="{CA7DDE80-04BB-4554-9FDD-748BB2A67F32}"/>
    <cellStyle name="Normal 4 11 3 32" xfId="13699" xr:uid="{4EE2FF97-1CFB-4BB0-A599-D44CFDD933DE}"/>
    <cellStyle name="Normal 4 11 3 33" xfId="13700" xr:uid="{DEA8ADE7-8103-45A8-8CC3-D125C46B1165}"/>
    <cellStyle name="Normal 4 11 3 34" xfId="13701" xr:uid="{B3486517-4C08-4BE4-A2FE-C19D0E0524EB}"/>
    <cellStyle name="Normal 4 11 3 35" xfId="13702" xr:uid="{6EAD4A27-9166-4742-92CA-42C865C77D07}"/>
    <cellStyle name="Normal 4 11 3 36" xfId="13703" xr:uid="{8A5CB319-EAD0-4062-A4DB-2D4BD00CDD9E}"/>
    <cellStyle name="Normal 4 11 3 37" xfId="13704" xr:uid="{77408911-9BAB-4937-9276-0BEFF802D148}"/>
    <cellStyle name="Normal 4 11 3 38" xfId="13705" xr:uid="{47B936C8-E044-41A8-AFBD-3CD580ECB7D7}"/>
    <cellStyle name="Normal 4 11 3 4" xfId="13706" xr:uid="{3640B9F5-0F4B-4149-B3A7-EF4D683F43F5}"/>
    <cellStyle name="Normal 4 11 3 5" xfId="13707" xr:uid="{17339154-0D7D-450D-938C-F9D88DB2BB97}"/>
    <cellStyle name="Normal 4 11 3 6" xfId="13708" xr:uid="{92D9D9A7-F9C1-4639-8EEE-762810838BEE}"/>
    <cellStyle name="Normal 4 11 3 7" xfId="13709" xr:uid="{2E2F642D-2766-44DC-9793-F47EA85C5C08}"/>
    <cellStyle name="Normal 4 11 3 8" xfId="13710" xr:uid="{840FF917-FB5C-41ED-B916-9C14F3F2A287}"/>
    <cellStyle name="Normal 4 11 3 9" xfId="13711" xr:uid="{50151161-F8E4-4724-A4A8-D741D1DFB44B}"/>
    <cellStyle name="Normal 4 11 30" xfId="13712" xr:uid="{F6BDE613-EBA7-413E-8902-73F9E4C76395}"/>
    <cellStyle name="Normal 4 11 31" xfId="13713" xr:uid="{32B5B7BE-5B1B-478E-B893-935D0C9EEAAA}"/>
    <cellStyle name="Normal 4 11 32" xfId="13714" xr:uid="{D6AF3508-8733-4609-96E8-C3C4816C74F4}"/>
    <cellStyle name="Normal 4 11 33" xfId="13715" xr:uid="{0418ED2E-57DC-4DE8-8E0E-57883CADF999}"/>
    <cellStyle name="Normal 4 11 34" xfId="13716" xr:uid="{BD8A17CF-9941-43B8-93FD-A266D343B7FD}"/>
    <cellStyle name="Normal 4 11 35" xfId="13717" xr:uid="{A62106A9-8548-4F86-BFF5-D7D2248AE979}"/>
    <cellStyle name="Normal 4 11 36" xfId="13718" xr:uid="{8235DB55-1251-4931-A18C-9A2A75AC2196}"/>
    <cellStyle name="Normal 4 11 37" xfId="13719" xr:uid="{55C5DAB9-EC8C-449E-9C13-B69BE0AC4ABF}"/>
    <cellStyle name="Normal 4 11 38" xfId="13720" xr:uid="{7FDBF85E-D61A-445F-9656-AB0205339AF3}"/>
    <cellStyle name="Normal 4 11 39" xfId="13721" xr:uid="{FBC30F96-C95C-4143-9522-D84E41C70E80}"/>
    <cellStyle name="Normal 4 11 4" xfId="13722" xr:uid="{011C17FC-7646-4DBF-BCC5-4C0883DDFBCD}"/>
    <cellStyle name="Normal 4 11 40" xfId="13723" xr:uid="{41F7048C-99BB-4004-9129-F8DC8108AA54}"/>
    <cellStyle name="Normal 4 11 41" xfId="13724" xr:uid="{90D1AC31-02D6-40DF-AAAC-347D123378AE}"/>
    <cellStyle name="Normal 4 11 42" xfId="13725" xr:uid="{DB1D05A4-C551-4241-A0B7-311A19742552}"/>
    <cellStyle name="Normal 4 11 43" xfId="13726" xr:uid="{A435DF12-240A-43D8-AC9B-47ECF6EB768B}"/>
    <cellStyle name="Normal 4 11 44" xfId="13727" xr:uid="{0CACC3B3-CAF0-4BB0-B325-0D94064A07BA}"/>
    <cellStyle name="Normal 4 11 45" xfId="13728" xr:uid="{46EF5E8E-E493-492A-91AA-EF4995E5BDFF}"/>
    <cellStyle name="Normal 4 11 46" xfId="13729" xr:uid="{47FA1966-7856-453D-B7E3-03747C79ADB4}"/>
    <cellStyle name="Normal 4 11 47" xfId="13730" xr:uid="{8081E3EC-394E-4015-864D-E497B671BDDD}"/>
    <cellStyle name="Normal 4 11 5" xfId="13731" xr:uid="{6E467F9B-5C18-419F-B290-015EA03D72A3}"/>
    <cellStyle name="Normal 4 11 6" xfId="13732" xr:uid="{49CFED2B-E8D8-4EB1-AA46-D114F7A1FA35}"/>
    <cellStyle name="Normal 4 11 7" xfId="13733" xr:uid="{E8DD13CA-3B45-4BDE-B6EE-E2CD46666C4C}"/>
    <cellStyle name="Normal 4 11 8" xfId="13734" xr:uid="{F885474A-C242-4FF5-B8A5-D52CD56B1761}"/>
    <cellStyle name="Normal 4 11 9" xfId="13735" xr:uid="{0DC53D15-F515-4496-AC71-3B0D732FF9B7}"/>
    <cellStyle name="Normal 4 12" xfId="13736" xr:uid="{043895C8-3E20-46C7-9A10-EB4A5D077EFD}"/>
    <cellStyle name="Normal 4 12 10" xfId="13737" xr:uid="{89F71335-D53B-461A-9637-B95E3C3A1973}"/>
    <cellStyle name="Normal 4 12 11" xfId="13738" xr:uid="{22D93B25-E4CE-45EE-B1F8-E2A8552BDE62}"/>
    <cellStyle name="Normal 4 12 12" xfId="13739" xr:uid="{D0A93D47-EC97-4CB4-8337-BBAA6E677E3A}"/>
    <cellStyle name="Normal 4 12 13" xfId="13740" xr:uid="{C83FF07D-53F0-405F-A864-F75E607C90F0}"/>
    <cellStyle name="Normal 4 12 14" xfId="13741" xr:uid="{9F571146-AB62-4A9B-A87B-4D3A7953B800}"/>
    <cellStyle name="Normal 4 12 15" xfId="13742" xr:uid="{BC13337E-EE92-480F-A06F-5388502F611E}"/>
    <cellStyle name="Normal 4 12 16" xfId="13743" xr:uid="{3AB11C11-E7A2-4A3F-ABCC-DED4CF758D0A}"/>
    <cellStyle name="Normal 4 12 17" xfId="13744" xr:uid="{2618D511-0B18-4CDE-B0DF-16C619B7CB29}"/>
    <cellStyle name="Normal 4 12 18" xfId="13745" xr:uid="{02E94D71-C576-4237-93E9-9A44500085D0}"/>
    <cellStyle name="Normal 4 12 19" xfId="13746" xr:uid="{C940E9B3-7E4C-4CB1-BD96-78DFF8655121}"/>
    <cellStyle name="Normal 4 12 2" xfId="13747" xr:uid="{D48E50F0-7618-41D2-9F79-DAECC5D5AA31}"/>
    <cellStyle name="Normal 4 12 2 10" xfId="13748" xr:uid="{8729DFE8-8124-4A61-A925-2867635F46A7}"/>
    <cellStyle name="Normal 4 12 2 11" xfId="13749" xr:uid="{2F60827B-D9C9-4711-B681-BBF4810ABE2A}"/>
    <cellStyle name="Normal 4 12 2 12" xfId="13750" xr:uid="{9B850670-1238-4E15-96DB-BF4A87A998DB}"/>
    <cellStyle name="Normal 4 12 2 13" xfId="13751" xr:uid="{E38EBB51-865F-462C-ABAC-36985FEDB1B0}"/>
    <cellStyle name="Normal 4 12 2 14" xfId="13752" xr:uid="{4F82DEA0-7E52-4882-B5EE-6F6700C178C5}"/>
    <cellStyle name="Normal 4 12 2 15" xfId="13753" xr:uid="{4CD48772-ABD0-4D4E-9E0B-6724B867DD6C}"/>
    <cellStyle name="Normal 4 12 2 16" xfId="13754" xr:uid="{7581036D-B7C0-48C1-B266-43F8FEEA3F88}"/>
    <cellStyle name="Normal 4 12 2 17" xfId="13755" xr:uid="{BFF9E1FB-AB26-4A0A-86E9-1637E53A8BF9}"/>
    <cellStyle name="Normal 4 12 2 18" xfId="13756" xr:uid="{A77DAA25-59B4-4727-A0A0-6B7E3CEF5F13}"/>
    <cellStyle name="Normal 4 12 2 19" xfId="13757" xr:uid="{CF6A4DF9-F5A5-47E0-B477-24338CD106DE}"/>
    <cellStyle name="Normal 4 12 2 2" xfId="13758" xr:uid="{E15AE229-F837-4D8B-826B-3354B6394717}"/>
    <cellStyle name="Normal 4 12 2 2 10" xfId="13759" xr:uid="{1A96552A-C676-491D-9F4A-EF1B84B7292B}"/>
    <cellStyle name="Normal 4 12 2 2 11" xfId="13760" xr:uid="{003DEBFF-0E7E-4FC3-9D74-19DBDBD0CDED}"/>
    <cellStyle name="Normal 4 12 2 2 12" xfId="13761" xr:uid="{9446CC47-9996-4C96-81AC-7FD586316AF0}"/>
    <cellStyle name="Normal 4 12 2 2 13" xfId="13762" xr:uid="{AD53252B-4E0F-4B12-B0F1-D17CFE43B53E}"/>
    <cellStyle name="Normal 4 12 2 2 14" xfId="13763" xr:uid="{DB0281AC-4832-4566-A9BE-982CBF3F802F}"/>
    <cellStyle name="Normal 4 12 2 2 15" xfId="13764" xr:uid="{A3AB30DF-8207-4DEF-A32D-A832CA6F5114}"/>
    <cellStyle name="Normal 4 12 2 2 16" xfId="13765" xr:uid="{BC06A23B-C4C0-47C0-BC83-EB5F8CE150A3}"/>
    <cellStyle name="Normal 4 12 2 2 17" xfId="13766" xr:uid="{A98B1708-0156-4FB3-BC9F-8EA3432BDEAA}"/>
    <cellStyle name="Normal 4 12 2 2 18" xfId="13767" xr:uid="{1F877F1F-E97E-4C13-A39E-BE5F1E69522A}"/>
    <cellStyle name="Normal 4 12 2 2 19" xfId="13768" xr:uid="{2723AF44-6603-4735-9143-A0DAA96A748C}"/>
    <cellStyle name="Normal 4 12 2 2 2" xfId="13769" xr:uid="{4BC6D021-FFBD-4918-B0E5-C9061C1FFE5C}"/>
    <cellStyle name="Normal 4 12 2 2 2 10" xfId="13770" xr:uid="{EDD52B05-AC61-48AB-A07A-972FB1F70FBE}"/>
    <cellStyle name="Normal 4 12 2 2 2 11" xfId="13771" xr:uid="{83A13B3B-F767-48C6-B0D0-6C2F04BE5665}"/>
    <cellStyle name="Normal 4 12 2 2 2 12" xfId="13772" xr:uid="{8650BB5B-6BDC-43FB-8E2F-6044142647BC}"/>
    <cellStyle name="Normal 4 12 2 2 2 13" xfId="13773" xr:uid="{7DDE36AF-8266-4015-9544-F6AC29CB98F9}"/>
    <cellStyle name="Normal 4 12 2 2 2 14" xfId="13774" xr:uid="{19009238-5F30-4512-BB3B-33BE37B475F6}"/>
    <cellStyle name="Normal 4 12 2 2 2 15" xfId="13775" xr:uid="{A2BF246D-17CB-43DD-BFA7-13D8F777C926}"/>
    <cellStyle name="Normal 4 12 2 2 2 16" xfId="13776" xr:uid="{1A49E56F-4596-4570-91B6-74CEE3BDB6EC}"/>
    <cellStyle name="Normal 4 12 2 2 2 17" xfId="13777" xr:uid="{D6CFAC7E-736E-4A80-A611-5DCB3F8AB7E0}"/>
    <cellStyle name="Normal 4 12 2 2 2 18" xfId="13778" xr:uid="{146F2902-DA37-48CE-A29B-4E1EA71D7AAA}"/>
    <cellStyle name="Normal 4 12 2 2 2 19" xfId="13779" xr:uid="{94F076FF-6927-4E21-B594-E2B81C97162E}"/>
    <cellStyle name="Normal 4 12 2 2 2 2" xfId="13780" xr:uid="{5DFAAACC-5D5A-48B9-9992-8DAE2CEA14CC}"/>
    <cellStyle name="Normal 4 12 2 2 2 20" xfId="13781" xr:uid="{A773F557-4A46-40A9-A4BD-ECD038B3C352}"/>
    <cellStyle name="Normal 4 12 2 2 2 21" xfId="13782" xr:uid="{99BC0103-E2BA-4F43-A2E6-E5E1ADA4BE88}"/>
    <cellStyle name="Normal 4 12 2 2 2 22" xfId="13783" xr:uid="{90FD7A65-2F96-48B2-9B7C-8EDA9E8EBA2F}"/>
    <cellStyle name="Normal 4 12 2 2 2 23" xfId="13784" xr:uid="{32438C52-DED7-4303-92D0-7814D43EBCF4}"/>
    <cellStyle name="Normal 4 12 2 2 2 24" xfId="13785" xr:uid="{D7A50A07-CFCF-452C-B570-068EE90D02C0}"/>
    <cellStyle name="Normal 4 12 2 2 2 25" xfId="13786" xr:uid="{302E3065-6FF5-46DF-8416-4BAD0793D8CF}"/>
    <cellStyle name="Normal 4 12 2 2 2 26" xfId="13787" xr:uid="{E5064D67-2CFB-4F54-A293-241A4837833A}"/>
    <cellStyle name="Normal 4 12 2 2 2 27" xfId="13788" xr:uid="{26BC0C7A-B677-4F35-90E8-C18F8EC2DB54}"/>
    <cellStyle name="Normal 4 12 2 2 2 28" xfId="13789" xr:uid="{19C9222D-AF55-4564-B9C9-7B5512EC7451}"/>
    <cellStyle name="Normal 4 12 2 2 2 29" xfId="13790" xr:uid="{1FB972EE-9DC4-45D5-9929-327B9479E6DB}"/>
    <cellStyle name="Normal 4 12 2 2 2 3" xfId="13791" xr:uid="{2CE8C0AA-E5F9-4319-A4CC-08840F060E12}"/>
    <cellStyle name="Normal 4 12 2 2 2 30" xfId="13792" xr:uid="{1ACA35AD-1369-43E9-B78F-C48800BB5A2E}"/>
    <cellStyle name="Normal 4 12 2 2 2 31" xfId="13793" xr:uid="{09D04FE7-8CBE-4B02-84ED-700854750C2C}"/>
    <cellStyle name="Normal 4 12 2 2 2 32" xfId="13794" xr:uid="{4124AE3E-7087-4666-89B7-7393872C4709}"/>
    <cellStyle name="Normal 4 12 2 2 2 33" xfId="13795" xr:uid="{BAB2464B-D3D7-4076-B18C-E82BE5D03143}"/>
    <cellStyle name="Normal 4 12 2 2 2 34" xfId="13796" xr:uid="{9163E496-84DE-4D61-8FFF-651648F9F2B3}"/>
    <cellStyle name="Normal 4 12 2 2 2 35" xfId="13797" xr:uid="{51821F1C-06CF-4778-A019-4AFDB3307A69}"/>
    <cellStyle name="Normal 4 12 2 2 2 36" xfId="13798" xr:uid="{2517B77A-1911-48FE-9E36-1F13903DBFEA}"/>
    <cellStyle name="Normal 4 12 2 2 2 37" xfId="13799" xr:uid="{91E02A78-CB3F-4BC0-AD40-416CB7147F3D}"/>
    <cellStyle name="Normal 4 12 2 2 2 38" xfId="13800" xr:uid="{4EB3F936-C117-4467-B78F-E67C1DE831C0}"/>
    <cellStyle name="Normal 4 12 2 2 2 4" xfId="13801" xr:uid="{48790ED7-50D6-48A9-9744-9F6BF145190E}"/>
    <cellStyle name="Normal 4 12 2 2 2 5" xfId="13802" xr:uid="{E06A5B0B-7A4E-4F0F-9DDA-49DD837ABA92}"/>
    <cellStyle name="Normal 4 12 2 2 2 6" xfId="13803" xr:uid="{6590FC72-2D6C-4522-9979-5CC20A8CA0F4}"/>
    <cellStyle name="Normal 4 12 2 2 2 7" xfId="13804" xr:uid="{86597C4C-6397-4DF3-838D-C1328ED05CA1}"/>
    <cellStyle name="Normal 4 12 2 2 2 8" xfId="13805" xr:uid="{A8770464-DC89-48BC-84A9-B2A20F722624}"/>
    <cellStyle name="Normal 4 12 2 2 2 9" xfId="13806" xr:uid="{7A50F303-C7E8-4AFD-BB1A-A81A2149CF42}"/>
    <cellStyle name="Normal 4 12 2 2 20" xfId="13807" xr:uid="{844C8796-B33B-4590-9C1C-EF676BD52AB0}"/>
    <cellStyle name="Normal 4 12 2 2 21" xfId="13808" xr:uid="{5D9C6E47-D495-4B7E-AB91-21AB0DA34BD3}"/>
    <cellStyle name="Normal 4 12 2 2 22" xfId="13809" xr:uid="{0655950F-7BB2-469F-BDF5-FDBBABD2B4B6}"/>
    <cellStyle name="Normal 4 12 2 2 23" xfId="13810" xr:uid="{7102BCB8-7C22-40D7-9659-3134BB1576EF}"/>
    <cellStyle name="Normal 4 12 2 2 24" xfId="13811" xr:uid="{042896E7-D627-41C4-980C-4C908AEB0D73}"/>
    <cellStyle name="Normal 4 12 2 2 25" xfId="13812" xr:uid="{C9F69C2F-B464-403D-B469-8FBBC01ABD97}"/>
    <cellStyle name="Normal 4 12 2 2 26" xfId="13813" xr:uid="{510E9263-44F2-4FB4-BE6F-56FD8839A62B}"/>
    <cellStyle name="Normal 4 12 2 2 27" xfId="13814" xr:uid="{50415592-6BAF-4C9C-89E0-E331C8C381F9}"/>
    <cellStyle name="Normal 4 12 2 2 28" xfId="13815" xr:uid="{8015A752-0706-4EE7-A0C5-D90FDADC8DBB}"/>
    <cellStyle name="Normal 4 12 2 2 29" xfId="13816" xr:uid="{B52C8B01-2553-44CE-98A4-490495FE5FA8}"/>
    <cellStyle name="Normal 4 12 2 2 3" xfId="13817" xr:uid="{3B877524-6F4C-4477-99F9-CA7A30E99A79}"/>
    <cellStyle name="Normal 4 12 2 2 30" xfId="13818" xr:uid="{B340A524-2393-4283-B812-618B36B0A19D}"/>
    <cellStyle name="Normal 4 12 2 2 31" xfId="13819" xr:uid="{DB14B419-6192-4003-90EB-FDC03FD9E4B7}"/>
    <cellStyle name="Normal 4 12 2 2 32" xfId="13820" xr:uid="{D0EDE542-875E-40F5-B818-674654AFD8D7}"/>
    <cellStyle name="Normal 4 12 2 2 33" xfId="13821" xr:uid="{699D057B-4AF9-44AD-8EAD-668C44FB65D0}"/>
    <cellStyle name="Normal 4 12 2 2 34" xfId="13822" xr:uid="{3D99FB0D-BBBE-4B62-9215-FE3103122B73}"/>
    <cellStyle name="Normal 4 12 2 2 35" xfId="13823" xr:uid="{3929C6BA-6B3F-48C3-9E4E-DDA50D726C39}"/>
    <cellStyle name="Normal 4 12 2 2 36" xfId="13824" xr:uid="{2243E2A7-249B-482A-AC5B-EE18F8E4A6FC}"/>
    <cellStyle name="Normal 4 12 2 2 37" xfId="13825" xr:uid="{895CE3A4-329A-4320-BFEE-6EBFAFFDDB5C}"/>
    <cellStyle name="Normal 4 12 2 2 38" xfId="13826" xr:uid="{9391769A-F1CE-4404-A7F2-F6A6F5DB3748}"/>
    <cellStyle name="Normal 4 12 2 2 4" xfId="13827" xr:uid="{0082491F-7E02-42EF-9AEC-101FC2A3F2F0}"/>
    <cellStyle name="Normal 4 12 2 2 5" xfId="13828" xr:uid="{364957FC-B9B3-4957-BF2D-C7D25EE2AA5E}"/>
    <cellStyle name="Normal 4 12 2 2 6" xfId="13829" xr:uid="{FCC322F7-6949-4406-8CF1-7D1321E21CF2}"/>
    <cellStyle name="Normal 4 12 2 2 7" xfId="13830" xr:uid="{A95627C5-6918-4707-BD43-06F20D5BB605}"/>
    <cellStyle name="Normal 4 12 2 2 8" xfId="13831" xr:uid="{32913825-228A-499D-9ECC-43C36EE0C31E}"/>
    <cellStyle name="Normal 4 12 2 2 9" xfId="13832" xr:uid="{BFA94E35-43B4-4CB7-972E-0B4DD9BB34F2}"/>
    <cellStyle name="Normal 4 12 2 20" xfId="13833" xr:uid="{71E85BB9-7E8B-4BBD-AA7C-F50A37B9D58E}"/>
    <cellStyle name="Normal 4 12 2 21" xfId="13834" xr:uid="{221FCB4E-7E64-4A03-8765-397C9D59BCFA}"/>
    <cellStyle name="Normal 4 12 2 22" xfId="13835" xr:uid="{910A0D95-F957-41A4-B426-2B57A1D84BEC}"/>
    <cellStyle name="Normal 4 12 2 23" xfId="13836" xr:uid="{B1451FF6-59FA-4C1F-86D8-2FF2510E9DF8}"/>
    <cellStyle name="Normal 4 12 2 24" xfId="13837" xr:uid="{8A29538A-2D8A-4796-8EAA-DC9290918439}"/>
    <cellStyle name="Normal 4 12 2 25" xfId="13838" xr:uid="{A070A38A-5F3F-45E8-BCC2-D043C3D50114}"/>
    <cellStyle name="Normal 4 12 2 26" xfId="13839" xr:uid="{2766105D-0305-47AC-9682-D1FD6DB49F63}"/>
    <cellStyle name="Normal 4 12 2 27" xfId="13840" xr:uid="{3DC1A8A1-B08E-4EA0-B616-B6E0838D556D}"/>
    <cellStyle name="Normal 4 12 2 28" xfId="13841" xr:uid="{8A7DB3CD-8103-45D6-9D0E-A0039A4E99D6}"/>
    <cellStyle name="Normal 4 12 2 29" xfId="13842" xr:uid="{4C71A501-E334-4814-9190-34212F03FEE7}"/>
    <cellStyle name="Normal 4 12 2 3" xfId="13843" xr:uid="{4E04CEA9-B5E8-4AE2-8497-933888F9D2E8}"/>
    <cellStyle name="Normal 4 12 2 30" xfId="13844" xr:uid="{7AF7AF28-023F-4751-8174-123CBAD91E78}"/>
    <cellStyle name="Normal 4 12 2 31" xfId="13845" xr:uid="{B24E9E61-9FB2-40AB-AF42-1B72FF69B186}"/>
    <cellStyle name="Normal 4 12 2 32" xfId="13846" xr:uid="{834E7A3D-9903-4621-811D-10E7EF3A8BD5}"/>
    <cellStyle name="Normal 4 12 2 33" xfId="13847" xr:uid="{DF94770D-5EF1-47CC-A170-F8696D1CAA63}"/>
    <cellStyle name="Normal 4 12 2 34" xfId="13848" xr:uid="{C02F41D1-5D27-47C5-830B-49749DCA0248}"/>
    <cellStyle name="Normal 4 12 2 35" xfId="13849" xr:uid="{29D3EA9F-2DAF-4537-A2B9-D1C5ADF9EBF3}"/>
    <cellStyle name="Normal 4 12 2 36" xfId="13850" xr:uid="{8EB82D89-672A-4055-AE7C-A175D36CC388}"/>
    <cellStyle name="Normal 4 12 2 37" xfId="13851" xr:uid="{9BF132B6-8C5A-4D0C-B483-0FFBB2D07409}"/>
    <cellStyle name="Normal 4 12 2 38" xfId="13852" xr:uid="{81796997-E9F9-41F9-B44E-9808093CD13D}"/>
    <cellStyle name="Normal 4 12 2 39" xfId="13853" xr:uid="{F5F9126E-7918-41F1-9D61-7AE3AAF05454}"/>
    <cellStyle name="Normal 4 12 2 4" xfId="13854" xr:uid="{4D4ABF50-984D-4735-B9A8-2FEC6F25D855}"/>
    <cellStyle name="Normal 4 12 2 40" xfId="13855" xr:uid="{4AE14839-34B0-41EE-BCDA-EB2468B9536F}"/>
    <cellStyle name="Normal 4 12 2 5" xfId="13856" xr:uid="{503C86A8-F73D-4FC8-A54D-2B8761AD5E44}"/>
    <cellStyle name="Normal 4 12 2 6" xfId="13857" xr:uid="{5F332EBD-F83D-46AE-915F-FF119FDB5BAC}"/>
    <cellStyle name="Normal 4 12 2 7" xfId="13858" xr:uid="{A6A1C137-3894-44C0-B306-BE5FBA6311A7}"/>
    <cellStyle name="Normal 4 12 2 8" xfId="13859" xr:uid="{2C3B118B-FCAD-4B83-A2FE-9FEE3D7B6F3C}"/>
    <cellStyle name="Normal 4 12 2 9" xfId="13860" xr:uid="{968A6605-9D38-49BE-93AA-9F626F78ACC5}"/>
    <cellStyle name="Normal 4 12 20" xfId="13861" xr:uid="{63A007DB-F280-4109-8705-2D0A66117295}"/>
    <cellStyle name="Normal 4 12 21" xfId="13862" xr:uid="{5B86BFBD-5AA0-4FD6-BAD3-B333F873FEB0}"/>
    <cellStyle name="Normal 4 12 22" xfId="13863" xr:uid="{072010FC-E007-4280-A9FC-63769211FD56}"/>
    <cellStyle name="Normal 4 12 23" xfId="13864" xr:uid="{284FECC1-7840-4E95-AAFC-13E79A8600D1}"/>
    <cellStyle name="Normal 4 12 24" xfId="13865" xr:uid="{7DAC2236-4145-46D4-B14C-A49426E22EA2}"/>
    <cellStyle name="Normal 4 12 25" xfId="13866" xr:uid="{60ABB619-69CF-41C5-B89A-33BD1E547A19}"/>
    <cellStyle name="Normal 4 12 26" xfId="13867" xr:uid="{C7322595-14B3-4034-A60B-B4B53A043D7D}"/>
    <cellStyle name="Normal 4 12 27" xfId="13868" xr:uid="{5BE11783-1D4A-468A-9756-DE23B0D7DDEC}"/>
    <cellStyle name="Normal 4 12 28" xfId="13869" xr:uid="{D11F71A1-0CB9-4AD0-9A4B-A37699D942BB}"/>
    <cellStyle name="Normal 4 12 29" xfId="13870" xr:uid="{5224BD0E-2F51-4BFC-9A87-3C4B2178CBE5}"/>
    <cellStyle name="Normal 4 12 3" xfId="13871" xr:uid="{35D47768-6A96-4CB6-AC3C-61AE6B1A46E1}"/>
    <cellStyle name="Normal 4 12 3 10" xfId="13872" xr:uid="{3D0B7E0F-C047-40D4-8709-E749A2FED4F1}"/>
    <cellStyle name="Normal 4 12 3 11" xfId="13873" xr:uid="{3C1FB979-3D15-4518-A1D6-D233E4C6C4C5}"/>
    <cellStyle name="Normal 4 12 3 12" xfId="13874" xr:uid="{3CA04120-45B2-4226-A30B-0D0ACE2F5401}"/>
    <cellStyle name="Normal 4 12 3 13" xfId="13875" xr:uid="{588C8145-3650-428A-ABD6-EB8CF2062E2D}"/>
    <cellStyle name="Normal 4 12 3 14" xfId="13876" xr:uid="{C5100EC7-E172-4D6A-9CE2-5A3F449602B2}"/>
    <cellStyle name="Normal 4 12 3 15" xfId="13877" xr:uid="{56BF9DB8-49F7-4C97-B350-D607AA69D3C0}"/>
    <cellStyle name="Normal 4 12 3 16" xfId="13878" xr:uid="{65AACF3D-B327-4914-8610-3C98C5AA484C}"/>
    <cellStyle name="Normal 4 12 3 17" xfId="13879" xr:uid="{644C9839-CA7F-4FB9-BB2E-3AFBA87E162E}"/>
    <cellStyle name="Normal 4 12 3 18" xfId="13880" xr:uid="{37C813E7-7E60-49C7-92FB-7877B5C172CB}"/>
    <cellStyle name="Normal 4 12 3 19" xfId="13881" xr:uid="{E37EE759-6301-4B4D-846C-8BD3F37E9BCD}"/>
    <cellStyle name="Normal 4 12 3 2" xfId="13882" xr:uid="{AF589854-FA56-4D6A-AC6D-721755F152DC}"/>
    <cellStyle name="Normal 4 12 3 2 10" xfId="13883" xr:uid="{6D548B2D-B91D-4975-ABD5-8E9327B7F89F}"/>
    <cellStyle name="Normal 4 12 3 2 11" xfId="13884" xr:uid="{B5D68B37-62D8-4908-ABD0-06FB1173EFC4}"/>
    <cellStyle name="Normal 4 12 3 2 12" xfId="13885" xr:uid="{27812B45-3D56-4B3F-B375-2E730FB96A33}"/>
    <cellStyle name="Normal 4 12 3 2 13" xfId="13886" xr:uid="{00F8DDAE-A6BB-457E-93F8-64DAB63C8F8D}"/>
    <cellStyle name="Normal 4 12 3 2 14" xfId="13887" xr:uid="{86FB60B4-B954-4904-83B2-598BAEBFC2AC}"/>
    <cellStyle name="Normal 4 12 3 2 15" xfId="13888" xr:uid="{46FED536-0943-47C0-B81E-E64C216F1B2B}"/>
    <cellStyle name="Normal 4 12 3 2 16" xfId="13889" xr:uid="{551E4E80-7654-4DBD-BA25-C15A9E12EFF3}"/>
    <cellStyle name="Normal 4 12 3 2 17" xfId="13890" xr:uid="{6BA0C139-CEEF-4B4D-A1E7-ABF54C3F7075}"/>
    <cellStyle name="Normal 4 12 3 2 18" xfId="13891" xr:uid="{26662AE4-E6B7-4C26-8ADE-3B8A75CFFE0D}"/>
    <cellStyle name="Normal 4 12 3 2 19" xfId="13892" xr:uid="{76C96545-A89F-43B3-A7E3-471A08EBCAA0}"/>
    <cellStyle name="Normal 4 12 3 2 2" xfId="13893" xr:uid="{1B0FB2B1-7C54-4D44-8732-22984A6A5604}"/>
    <cellStyle name="Normal 4 12 3 2 20" xfId="13894" xr:uid="{372CBF70-52B6-485A-81DE-FC7BCD07BC7B}"/>
    <cellStyle name="Normal 4 12 3 2 21" xfId="13895" xr:uid="{AC15D2CC-1E1C-4F01-BB86-BC4E8C2565DB}"/>
    <cellStyle name="Normal 4 12 3 2 22" xfId="13896" xr:uid="{C2F88DF6-B634-4730-8C62-EEA1754AC0CE}"/>
    <cellStyle name="Normal 4 12 3 2 23" xfId="13897" xr:uid="{E9A5C5A1-B9A5-4C51-AFB8-D7D319F79F82}"/>
    <cellStyle name="Normal 4 12 3 2 24" xfId="13898" xr:uid="{898D9899-B2FD-4B28-A022-D58C6B926378}"/>
    <cellStyle name="Normal 4 12 3 2 25" xfId="13899" xr:uid="{45B6D5D0-9E17-44D3-B0A3-6F9180C45F34}"/>
    <cellStyle name="Normal 4 12 3 2 26" xfId="13900" xr:uid="{A180BDA3-D3AD-4218-8DA1-AD58BDF0249B}"/>
    <cellStyle name="Normal 4 12 3 2 27" xfId="13901" xr:uid="{A7856F9F-1ADA-4DDB-A021-08720A231D72}"/>
    <cellStyle name="Normal 4 12 3 2 28" xfId="13902" xr:uid="{37D9067C-30F3-4CF8-A343-6B9AE4792F13}"/>
    <cellStyle name="Normal 4 12 3 2 29" xfId="13903" xr:uid="{26B9823B-1FDA-4BE2-8143-08004411C30E}"/>
    <cellStyle name="Normal 4 12 3 2 3" xfId="13904" xr:uid="{228172A8-3279-44F4-BB9F-6D095821E659}"/>
    <cellStyle name="Normal 4 12 3 2 30" xfId="13905" xr:uid="{0613ABE7-1BEF-4A40-AF94-01D19B68A23B}"/>
    <cellStyle name="Normal 4 12 3 2 31" xfId="13906" xr:uid="{0C6308A4-8212-4DCA-8D37-D1AE613BB970}"/>
    <cellStyle name="Normal 4 12 3 2 32" xfId="13907" xr:uid="{AD1EDE49-4E9D-4DA0-97DC-BEA9B3B73C14}"/>
    <cellStyle name="Normal 4 12 3 2 33" xfId="13908" xr:uid="{902C8AB1-1D30-4EE6-A5C6-B1F14A17C70B}"/>
    <cellStyle name="Normal 4 12 3 2 34" xfId="13909" xr:uid="{2FD05AE1-B2F4-4827-AF18-218A645C1321}"/>
    <cellStyle name="Normal 4 12 3 2 35" xfId="13910" xr:uid="{797A357D-78A8-4C75-81B3-CFA22A946862}"/>
    <cellStyle name="Normal 4 12 3 2 36" xfId="13911" xr:uid="{04E53322-E72D-49B9-9289-02E18CFA91C8}"/>
    <cellStyle name="Normal 4 12 3 2 37" xfId="13912" xr:uid="{E5BDFD85-733E-40CF-99EE-6C528490922C}"/>
    <cellStyle name="Normal 4 12 3 2 38" xfId="13913" xr:uid="{A0C493C1-B435-4C77-A2FC-1B966DCE99E0}"/>
    <cellStyle name="Normal 4 12 3 2 4" xfId="13914" xr:uid="{D5B18850-989B-41DA-AB8F-DD3A18590794}"/>
    <cellStyle name="Normal 4 12 3 2 5" xfId="13915" xr:uid="{10D76B8E-F8F2-40F5-8DB0-E59CDDCC50F6}"/>
    <cellStyle name="Normal 4 12 3 2 6" xfId="13916" xr:uid="{9DACC571-4674-4F07-B409-68660C12FB8B}"/>
    <cellStyle name="Normal 4 12 3 2 7" xfId="13917" xr:uid="{87EF5608-E283-4BB1-87C3-64238EAA889F}"/>
    <cellStyle name="Normal 4 12 3 2 8" xfId="13918" xr:uid="{6B4933C6-3A09-4341-80AE-376D7E73F39A}"/>
    <cellStyle name="Normal 4 12 3 2 9" xfId="13919" xr:uid="{D396C0F6-9CEA-4AAE-970E-03DE391089BF}"/>
    <cellStyle name="Normal 4 12 3 20" xfId="13920" xr:uid="{341B8828-9715-499A-8583-8D8D3DFD80C1}"/>
    <cellStyle name="Normal 4 12 3 21" xfId="13921" xr:uid="{C1C4E255-C533-47BA-9AFD-C05EA33F7C66}"/>
    <cellStyle name="Normal 4 12 3 22" xfId="13922" xr:uid="{0AD08103-796E-4736-AAD7-23D20E12DD14}"/>
    <cellStyle name="Normal 4 12 3 23" xfId="13923" xr:uid="{2B0F15C5-8E13-42F2-9A9A-F88E9C1F119A}"/>
    <cellStyle name="Normal 4 12 3 24" xfId="13924" xr:uid="{16F79913-3C1E-455F-AD24-F3F7BA7873A9}"/>
    <cellStyle name="Normal 4 12 3 25" xfId="13925" xr:uid="{3FE61302-7F3E-4D50-A722-EE2D4782727F}"/>
    <cellStyle name="Normal 4 12 3 26" xfId="13926" xr:uid="{A206B650-2014-46AC-BC76-0D677FC72F6D}"/>
    <cellStyle name="Normal 4 12 3 27" xfId="13927" xr:uid="{25920645-BC29-4CB6-B0BA-BB749BA4344F}"/>
    <cellStyle name="Normal 4 12 3 28" xfId="13928" xr:uid="{859F1DF8-3BF6-4239-9ADF-572E09B100F9}"/>
    <cellStyle name="Normal 4 12 3 29" xfId="13929" xr:uid="{DF6227BB-6091-4613-B35E-5C682715A8C7}"/>
    <cellStyle name="Normal 4 12 3 3" xfId="13930" xr:uid="{E39113DC-C752-451B-909D-1419F8BB791F}"/>
    <cellStyle name="Normal 4 12 3 30" xfId="13931" xr:uid="{B0E555B0-E5CA-4E43-8AD3-B2C5C2AEAC40}"/>
    <cellStyle name="Normal 4 12 3 31" xfId="13932" xr:uid="{4D605602-8A0F-4E62-8978-E04338F82C4C}"/>
    <cellStyle name="Normal 4 12 3 32" xfId="13933" xr:uid="{637BC155-551A-428A-ADAF-38BD2247060A}"/>
    <cellStyle name="Normal 4 12 3 33" xfId="13934" xr:uid="{E7B3F241-1495-484B-B9E1-C826BA7BAE7A}"/>
    <cellStyle name="Normal 4 12 3 34" xfId="13935" xr:uid="{8F710FBB-D6E9-46B7-8A7C-B562D545764D}"/>
    <cellStyle name="Normal 4 12 3 35" xfId="13936" xr:uid="{C9B5219C-57CB-4133-825A-4D3217C5AC66}"/>
    <cellStyle name="Normal 4 12 3 36" xfId="13937" xr:uid="{54588A72-7376-4081-BED2-5B61DDB51EEF}"/>
    <cellStyle name="Normal 4 12 3 37" xfId="13938" xr:uid="{0DBE2B05-CF91-4E04-808F-6621448CFD71}"/>
    <cellStyle name="Normal 4 12 3 38" xfId="13939" xr:uid="{CA0E5A2E-8E23-48D6-A72E-4BBFF6BE37D8}"/>
    <cellStyle name="Normal 4 12 3 4" xfId="13940" xr:uid="{4DD4471A-61B5-4F2A-A608-CB10C21BFDA2}"/>
    <cellStyle name="Normal 4 12 3 5" xfId="13941" xr:uid="{4926B464-66B3-41B9-B2F9-81995200714C}"/>
    <cellStyle name="Normal 4 12 3 6" xfId="13942" xr:uid="{1574D225-70E3-4438-99F0-50E66D951CDA}"/>
    <cellStyle name="Normal 4 12 3 7" xfId="13943" xr:uid="{91AEF171-31A1-4173-BDA4-CAF6BA1C3645}"/>
    <cellStyle name="Normal 4 12 3 8" xfId="13944" xr:uid="{E6015FE0-909A-42F1-A0AF-783A7CDB9DFC}"/>
    <cellStyle name="Normal 4 12 3 9" xfId="13945" xr:uid="{CC5211C1-0475-4814-8D40-78282E23F5C4}"/>
    <cellStyle name="Normal 4 12 30" xfId="13946" xr:uid="{8C8AB752-B959-4D6F-87B6-6CD4523841D5}"/>
    <cellStyle name="Normal 4 12 31" xfId="13947" xr:uid="{90040576-EFE5-4D6C-B879-863018448767}"/>
    <cellStyle name="Normal 4 12 32" xfId="13948" xr:uid="{96503005-7A75-421D-A774-FABBB8F1565D}"/>
    <cellStyle name="Normal 4 12 33" xfId="13949" xr:uid="{6421B9A4-DA2D-4B95-8134-84601065ADDB}"/>
    <cellStyle name="Normal 4 12 34" xfId="13950" xr:uid="{62BE1FCA-0556-4E0C-BEAF-DC8226C0280D}"/>
    <cellStyle name="Normal 4 12 35" xfId="13951" xr:uid="{FADB849B-5948-4211-A775-E69119929A4C}"/>
    <cellStyle name="Normal 4 12 36" xfId="13952" xr:uid="{B537E352-4ED1-43A3-AF69-D493C01E647E}"/>
    <cellStyle name="Normal 4 12 37" xfId="13953" xr:uid="{8054919B-870D-4BEA-9FCE-DCA0836A14DB}"/>
    <cellStyle name="Normal 4 12 38" xfId="13954" xr:uid="{76694D0A-ECDE-4189-8FE1-2362DD9B69FA}"/>
    <cellStyle name="Normal 4 12 39" xfId="13955" xr:uid="{EF369BEF-B85A-45B6-B786-37822C96BE6B}"/>
    <cellStyle name="Normal 4 12 4" xfId="13956" xr:uid="{F3F1C1DA-4BB2-48DB-97C9-1830964DA2CE}"/>
    <cellStyle name="Normal 4 12 40" xfId="13957" xr:uid="{0FC6F21B-843B-454D-B880-321192F258CD}"/>
    <cellStyle name="Normal 4 12 41" xfId="13958" xr:uid="{A6341138-56D9-410D-BBBD-6B399B8BCC13}"/>
    <cellStyle name="Normal 4 12 42" xfId="13959" xr:uid="{D7145790-D032-4063-8063-60074C953EF1}"/>
    <cellStyle name="Normal 4 12 43" xfId="13960" xr:uid="{01021BCB-F0B5-4BFC-AF3C-357BBFE3036F}"/>
    <cellStyle name="Normal 4 12 44" xfId="13961" xr:uid="{0597B693-FE3C-4E56-92BB-736804241E70}"/>
    <cellStyle name="Normal 4 12 45" xfId="13962" xr:uid="{BCBC2F87-0CB7-480B-A6CA-D8F65C753B8C}"/>
    <cellStyle name="Normal 4 12 46" xfId="13963" xr:uid="{89BB00A3-BE51-4EF7-9F5B-9CCFAF15F6E8}"/>
    <cellStyle name="Normal 4 12 47" xfId="13964" xr:uid="{E6D09B80-73D1-4748-A9CC-FE1ABBF066F0}"/>
    <cellStyle name="Normal 4 12 5" xfId="13965" xr:uid="{1804AD84-B7E5-4AD2-88B5-0A5F2EBDD372}"/>
    <cellStyle name="Normal 4 12 6" xfId="13966" xr:uid="{EAB40F0A-B28A-4272-8DC4-91B173284772}"/>
    <cellStyle name="Normal 4 12 7" xfId="13967" xr:uid="{B4E73BA9-1D76-41AE-B918-D7BAFA70E3DD}"/>
    <cellStyle name="Normal 4 12 8" xfId="13968" xr:uid="{C963AF77-1CF0-4F2D-AF1F-BDB3F95C7159}"/>
    <cellStyle name="Normal 4 12 9" xfId="13969" xr:uid="{3323A849-6B20-45E6-BDE0-336CF1B34501}"/>
    <cellStyle name="Normal 4 13" xfId="13970" xr:uid="{30EE67A1-A9C6-4A0C-B09A-50F1E7D05E77}"/>
    <cellStyle name="Normal 4 13 2" xfId="13971" xr:uid="{AA388CC7-A5CF-453B-A3A4-0BB12B47A7A1}"/>
    <cellStyle name="Normal 4 13 3" xfId="13972" xr:uid="{561FAE4F-9BBD-40E1-BEC9-C295633CC987}"/>
    <cellStyle name="Normal 4 13 4" xfId="13973" xr:uid="{E537C9E5-55CB-463D-86BE-8489166527A4}"/>
    <cellStyle name="Normal 4 13 5" xfId="13974" xr:uid="{61D36841-0F68-4163-AF53-1756891AB67C}"/>
    <cellStyle name="Normal 4 13 6" xfId="13975" xr:uid="{5E905059-E58D-4E61-BE4F-EF56602A75D7}"/>
    <cellStyle name="Normal 4 14" xfId="13976" xr:uid="{7EB68CB6-FD53-4EC9-8C34-C05B967F641D}"/>
    <cellStyle name="Normal 4 14 2" xfId="13977" xr:uid="{617F7572-0C55-43D6-A03A-CA23EC65724C}"/>
    <cellStyle name="Normal 4 14 3" xfId="13978" xr:uid="{A36D7ECE-42C2-4EBA-9EC0-7E48CD090DDF}"/>
    <cellStyle name="Normal 4 14 4" xfId="13979" xr:uid="{FA04FF06-6C68-47C7-9269-89A281E2B5AB}"/>
    <cellStyle name="Normal 4 14 5" xfId="13980" xr:uid="{B1FCBFC0-5619-4194-BFC8-DDDD0AB23F13}"/>
    <cellStyle name="Normal 4 14 6" xfId="13981" xr:uid="{A73CE641-96AD-497A-990C-E73A67E1F8C3}"/>
    <cellStyle name="Normal 4 15" xfId="13982" xr:uid="{F4C5D461-7130-4653-8744-ED2093ACBE57}"/>
    <cellStyle name="Normal 4 15 2" xfId="13983" xr:uid="{F5B905AB-6319-455C-A77C-96807F1ED6E4}"/>
    <cellStyle name="Normal 4 15 3" xfId="13984" xr:uid="{8D761950-DDC4-464F-8590-AFE57C720A35}"/>
    <cellStyle name="Normal 4 15 4" xfId="13985" xr:uid="{3B01858A-A717-4F92-BD6C-4F3E025A56A7}"/>
    <cellStyle name="Normal 4 15 5" xfId="13986" xr:uid="{D4C20A44-E420-4F6C-B66C-73EC431910FD}"/>
    <cellStyle name="Normal 4 15 6" xfId="13987" xr:uid="{FB94DF45-DBD1-4841-B7DB-675B7BEAB25A}"/>
    <cellStyle name="Normal 4 16" xfId="13988" xr:uid="{D5AE5EAE-D97C-42AD-A3AA-9F62EDE68D42}"/>
    <cellStyle name="Normal 4 16 2" xfId="13989" xr:uid="{6ADB69BE-90E0-47CB-BB53-7E6791A9944A}"/>
    <cellStyle name="Normal 4 16 3" xfId="13990" xr:uid="{7C443852-D785-4ADC-897A-EECC80E6A182}"/>
    <cellStyle name="Normal 4 16 4" xfId="13991" xr:uid="{CFFC91CB-255D-41C0-A22E-293D763D3A07}"/>
    <cellStyle name="Normal 4 16 5" xfId="13992" xr:uid="{D6ACCFA8-5172-4662-AF24-575753340FA3}"/>
    <cellStyle name="Normal 4 16 6" xfId="13993" xr:uid="{FB12F10F-D459-4475-9353-BAD0202C6E67}"/>
    <cellStyle name="Normal 4 17" xfId="13994" xr:uid="{484A30E0-BB19-474C-AFAB-9F4F56159804}"/>
    <cellStyle name="Normal 4 17 2" xfId="13995" xr:uid="{D83E87FE-35E4-491A-9163-48C2A5027321}"/>
    <cellStyle name="Normal 4 17 3" xfId="13996" xr:uid="{14AC41F9-26E9-4567-BD33-8A580CD1C24A}"/>
    <cellStyle name="Normal 4 17 4" xfId="13997" xr:uid="{DF0320A6-EC63-4F88-BD86-A079236C84DF}"/>
    <cellStyle name="Normal 4 17 5" xfId="13998" xr:uid="{8EA39296-BCEE-4202-9919-E5A00EB2BF0A}"/>
    <cellStyle name="Normal 4 17 6" xfId="13999" xr:uid="{A7ACC0F6-315E-48EE-A187-DA349DD00157}"/>
    <cellStyle name="Normal 4 18" xfId="14000" xr:uid="{5F175301-5E08-47E1-A87E-33071F433C99}"/>
    <cellStyle name="Normal 4 18 2" xfId="14001" xr:uid="{00D977F3-DE4D-4991-ABC4-9BF1949D28A0}"/>
    <cellStyle name="Normal 4 18 3" xfId="14002" xr:uid="{DE23E59C-EE15-421A-9276-DCDE9A3DDCDB}"/>
    <cellStyle name="Normal 4 18 4" xfId="14003" xr:uid="{7B8F15AF-F10D-4B68-BC5B-AB67AF992670}"/>
    <cellStyle name="Normal 4 18 5" xfId="14004" xr:uid="{3EFAC346-A721-403C-A69C-CE2015DE43EB}"/>
    <cellStyle name="Normal 4 18 6" xfId="14005" xr:uid="{5A420D6C-BE0D-41D3-A7FB-4A24937CD996}"/>
    <cellStyle name="Normal 4 19" xfId="14006" xr:uid="{67162A7C-4664-409C-8963-195CF949AD3C}"/>
    <cellStyle name="Normal 4 19 2" xfId="14007" xr:uid="{A8CAE249-20A4-471C-9A35-34A356A87053}"/>
    <cellStyle name="Normal 4 19 3" xfId="14008" xr:uid="{CE6E5076-0249-4541-A5C2-0F205D6F2FC1}"/>
    <cellStyle name="Normal 4 19 4" xfId="14009" xr:uid="{7F4CD986-5B27-4EDA-9C5E-D37E7E328A1C}"/>
    <cellStyle name="Normal 4 19 5" xfId="14010" xr:uid="{C3A9C5E1-7DBC-40FE-91F8-5717AB7EE90F}"/>
    <cellStyle name="Normal 4 19 6" xfId="14011" xr:uid="{765236F7-9DC3-4623-AEA0-952367295BD6}"/>
    <cellStyle name="Normal 4 2" xfId="8" xr:uid="{00000000-0005-0000-0000-000008000000}"/>
    <cellStyle name="Normal 4 2 2" xfId="14013" xr:uid="{359918C9-9FC4-48FC-A994-D9BED8001FA0}"/>
    <cellStyle name="Normal 4 2 3" xfId="14014" xr:uid="{5C859F33-3FD4-4919-AD8D-3DA2C60EB828}"/>
    <cellStyle name="Normal 4 2 4" xfId="14015" xr:uid="{153915F6-0C64-4400-BD05-126E79A75520}"/>
    <cellStyle name="Normal 4 2 5" xfId="14012" xr:uid="{D817A6F2-8844-429E-BD03-6E18993022D5}"/>
    <cellStyle name="Normal 4 20" xfId="14016" xr:uid="{AE9ABA41-1101-43DA-A28E-F3371529B851}"/>
    <cellStyle name="Normal 4 20 2" xfId="14017" xr:uid="{00DAF946-16CE-4AEB-99DA-227D7E86306B}"/>
    <cellStyle name="Normal 4 20 3" xfId="14018" xr:uid="{C6C563A2-A58C-4C16-B6C6-AB574289F7D6}"/>
    <cellStyle name="Normal 4 20 4" xfId="14019" xr:uid="{7C64269D-7AA5-455B-B916-50BC87A29815}"/>
    <cellStyle name="Normal 4 20 5" xfId="14020" xr:uid="{D0F1824D-4217-41F6-A476-96692B0F95CD}"/>
    <cellStyle name="Normal 4 20 6" xfId="14021" xr:uid="{FB99C0CB-87B9-4730-BB1E-C4C070EF2679}"/>
    <cellStyle name="Normal 4 21" xfId="14022" xr:uid="{8FD06132-DF59-42A9-A8D3-9AD9C03FB89D}"/>
    <cellStyle name="Normal 4 21 2" xfId="14023" xr:uid="{D2EA9950-6B19-42AF-A8FC-BF82C043A0FD}"/>
    <cellStyle name="Normal 4 21 3" xfId="14024" xr:uid="{203A27FA-72BB-4F68-AF8F-6C329ACAFC82}"/>
    <cellStyle name="Normal 4 21 4" xfId="14025" xr:uid="{D3375370-DA93-4CD3-B749-8C4C54464ED2}"/>
    <cellStyle name="Normal 4 21 5" xfId="14026" xr:uid="{1EA84364-4C11-406E-9A60-4FA94AFF16EE}"/>
    <cellStyle name="Normal 4 21 6" xfId="14027" xr:uid="{79011B27-8DB4-4C14-9C80-0576BEA3AFFB}"/>
    <cellStyle name="Normal 4 22" xfId="14028" xr:uid="{A180E787-C4C2-492E-B4E1-2618176459DC}"/>
    <cellStyle name="Normal 4 22 2" xfId="14029" xr:uid="{638832E0-EFD8-4607-AA51-FA73020ECD14}"/>
    <cellStyle name="Normal 4 22 3" xfId="14030" xr:uid="{71BA397E-46D6-47E1-B77C-82C6ED72E252}"/>
    <cellStyle name="Normal 4 22 4" xfId="14031" xr:uid="{477C9531-BD1F-4EAF-8D08-BEBCCC4150CB}"/>
    <cellStyle name="Normal 4 22 5" xfId="14032" xr:uid="{838DB236-24AA-4FF0-BBB7-A4887F370824}"/>
    <cellStyle name="Normal 4 22 6" xfId="14033" xr:uid="{C7240B57-ABBF-411C-B53F-5292C8861448}"/>
    <cellStyle name="Normal 4 23" xfId="14034" xr:uid="{AB0F4CCE-5AE6-4E5B-B09C-0F41D9A2627F}"/>
    <cellStyle name="Normal 4 23 2" xfId="14035" xr:uid="{8CC3318E-32E6-4FDD-9D6F-58FE6025C4FC}"/>
    <cellStyle name="Normal 4 23 3" xfId="14036" xr:uid="{ABA65F4A-B912-46B8-81BB-340878D7B8A8}"/>
    <cellStyle name="Normal 4 23 4" xfId="14037" xr:uid="{009F134D-B82D-41C9-9EE6-EE53EABDBD7F}"/>
    <cellStyle name="Normal 4 23 5" xfId="14038" xr:uid="{515E7778-7380-488F-A12D-7B388DF06028}"/>
    <cellStyle name="Normal 4 23 6" xfId="14039" xr:uid="{DF404483-0302-4449-8881-AE48378AF762}"/>
    <cellStyle name="Normal 4 24" xfId="14040" xr:uid="{E856BF18-0681-419F-BF94-4BC4F5C46C07}"/>
    <cellStyle name="Normal 4 24 2" xfId="14041" xr:uid="{71936C78-507E-4215-8B77-4CBD7A84A6AB}"/>
    <cellStyle name="Normal 4 24 3" xfId="14042" xr:uid="{68B629A1-DDDF-4544-9BBF-30E5CBA61139}"/>
    <cellStyle name="Normal 4 24 4" xfId="14043" xr:uid="{6792547B-0BB2-48F5-B016-7383554425C3}"/>
    <cellStyle name="Normal 4 24 5" xfId="14044" xr:uid="{41ABE772-D5FC-4DAD-B6F7-94EDEDD01AA1}"/>
    <cellStyle name="Normal 4 24 6" xfId="14045" xr:uid="{301AB9EE-D1B6-4365-A2C5-FCDEEAD05945}"/>
    <cellStyle name="Normal 4 25" xfId="14046" xr:uid="{DD0A588A-C5E9-42A5-8271-461987A98E91}"/>
    <cellStyle name="Normal 4 25 2" xfId="14047" xr:uid="{255DAF95-72CE-47E4-B18C-ED681E873E91}"/>
    <cellStyle name="Normal 4 25 3" xfId="14048" xr:uid="{774B5F71-3ABF-4994-B0CC-42FAA6027802}"/>
    <cellStyle name="Normal 4 25 4" xfId="14049" xr:uid="{D615D489-7176-4CD9-8D7D-648C136CA6BE}"/>
    <cellStyle name="Normal 4 25 5" xfId="14050" xr:uid="{794961EC-4166-4DC8-B197-4E86C566ADA9}"/>
    <cellStyle name="Normal 4 25 6" xfId="14051" xr:uid="{55B1590D-C700-4A6D-80EB-2B6BC9D39C0E}"/>
    <cellStyle name="Normal 4 26" xfId="14052" xr:uid="{C9C81E35-B4CB-4D8B-A545-D268BDC02A65}"/>
    <cellStyle name="Normal 4 26 2" xfId="14053" xr:uid="{9D9B5D40-7A50-49AA-95B7-6143160D9F2A}"/>
    <cellStyle name="Normal 4 26 3" xfId="14054" xr:uid="{CE3136AE-ACF2-430A-B21B-0694A590CB27}"/>
    <cellStyle name="Normal 4 26 4" xfId="14055" xr:uid="{2179294D-0840-44D6-8457-1B7530C07ADE}"/>
    <cellStyle name="Normal 4 26 5" xfId="14056" xr:uid="{A9CE16F7-1F82-4A41-AD05-B9AEA84023F1}"/>
    <cellStyle name="Normal 4 26 6" xfId="14057" xr:uid="{A28B73CB-D9DA-4682-A7B8-AB5CA70F371D}"/>
    <cellStyle name="Normal 4 27" xfId="14058" xr:uid="{32458D43-DF3E-4707-8053-3F462FB70B71}"/>
    <cellStyle name="Normal 4 27 2" xfId="14059" xr:uid="{B05BD38F-591E-4ADC-8565-C34E2544EDAF}"/>
    <cellStyle name="Normal 4 27 3" xfId="14060" xr:uid="{161A5062-B4A2-4672-9046-CBBF40E4CF73}"/>
    <cellStyle name="Normal 4 27 4" xfId="14061" xr:uid="{5C9F9950-C75E-4E19-9D0C-FD978EDBA2B8}"/>
    <cellStyle name="Normal 4 27 5" xfId="14062" xr:uid="{0EEC9A44-C150-400E-91E7-C1F555B042AD}"/>
    <cellStyle name="Normal 4 27 6" xfId="14063" xr:uid="{0F4C7DA2-E8B4-4043-877E-0723296D8E06}"/>
    <cellStyle name="Normal 4 28" xfId="14064" xr:uid="{CA7055F9-15D0-4106-B660-EAD2646FBCCF}"/>
    <cellStyle name="Normal 4 28 2" xfId="14065" xr:uid="{99B695CD-CC10-4D50-9E02-BB2C707CB9B3}"/>
    <cellStyle name="Normal 4 28 3" xfId="14066" xr:uid="{7B0081DA-1611-4144-9DE9-A3F53313AA65}"/>
    <cellStyle name="Normal 4 28 4" xfId="14067" xr:uid="{0FC9972E-200F-4619-AB10-C872EC4A2612}"/>
    <cellStyle name="Normal 4 28 5" xfId="14068" xr:uid="{D49E75DD-A761-4BD5-B154-F02F46E5A056}"/>
    <cellStyle name="Normal 4 28 6" xfId="14069" xr:uid="{D394BA72-801F-4B7C-88DF-841F872C5901}"/>
    <cellStyle name="Normal 4 29" xfId="14070" xr:uid="{2B090972-2961-4200-86AB-B5B86125C7FF}"/>
    <cellStyle name="Normal 4 29 2" xfId="14071" xr:uid="{3A390326-4607-47F3-A6E1-ADBFA10E68C9}"/>
    <cellStyle name="Normal 4 29 3" xfId="14072" xr:uid="{6FC0666E-6D25-4015-91CC-B06784C7CAE0}"/>
    <cellStyle name="Normal 4 29 4" xfId="14073" xr:uid="{90843B06-01A6-424D-B7B5-8D7F1D535281}"/>
    <cellStyle name="Normal 4 29 5" xfId="14074" xr:uid="{9C99815E-F5C4-4101-B929-3F1D35634A05}"/>
    <cellStyle name="Normal 4 29 6" xfId="14075" xr:uid="{65D8473F-870A-49E5-BBAE-EB1C15E29DD2}"/>
    <cellStyle name="Normal 4 3" xfId="14076" xr:uid="{DC5DE377-C290-4A84-BF0F-582CE2F84B65}"/>
    <cellStyle name="Normal 4 30" xfId="14077" xr:uid="{0FB13A93-5F79-4F39-B4D2-60D94181D9D7}"/>
    <cellStyle name="Normal 4 30 2" xfId="14078" xr:uid="{2E5FA511-9C54-42DB-8388-77B59A1B3C91}"/>
    <cellStyle name="Normal 4 30 3" xfId="14079" xr:uid="{94BD3B5F-4A06-4797-8494-5C864663F6C1}"/>
    <cellStyle name="Normal 4 30 4" xfId="14080" xr:uid="{9692A487-4D32-458A-A5BE-CA48A5014A88}"/>
    <cellStyle name="Normal 4 30 5" xfId="14081" xr:uid="{54ABD6D1-6F8C-4145-88CC-387094D11E58}"/>
    <cellStyle name="Normal 4 30 6" xfId="14082" xr:uid="{B1192E88-03B6-4AF2-8CA0-FC0DFB08338E}"/>
    <cellStyle name="Normal 4 31" xfId="14083" xr:uid="{E8ED5EC7-8F9E-4EAC-B3CB-50BAF0FFAF96}"/>
    <cellStyle name="Normal 4 31 2" xfId="14084" xr:uid="{7DE74E28-CB71-4792-A2DD-0FDDF379EB79}"/>
    <cellStyle name="Normal 4 31 3" xfId="14085" xr:uid="{4E27FB64-675B-4B7F-90C0-9E8C3F6AD9AA}"/>
    <cellStyle name="Normal 4 31 4" xfId="14086" xr:uid="{5714337A-E127-447C-8671-B43ECAC95E22}"/>
    <cellStyle name="Normal 4 31 5" xfId="14087" xr:uid="{972CF522-A962-4E23-8729-BEEF383958B7}"/>
    <cellStyle name="Normal 4 31 6" xfId="14088" xr:uid="{9BF8938B-643A-438D-8797-85CC0A2EC1B0}"/>
    <cellStyle name="Normal 4 32" xfId="14089" xr:uid="{8F25950D-A685-4F85-A3D1-7AE9A3464A40}"/>
    <cellStyle name="Normal 4 32 2" xfId="14090" xr:uid="{F7FC7AEA-F45A-45AF-90B7-D4C0D046CA8C}"/>
    <cellStyle name="Normal 4 32 3" xfId="14091" xr:uid="{9E2EE08E-36BF-4AC2-BBE8-7946D9AC6F78}"/>
    <cellStyle name="Normal 4 32 4" xfId="14092" xr:uid="{CF1230F5-418A-4558-8207-2DE395FBF94C}"/>
    <cellStyle name="Normal 4 32 5" xfId="14093" xr:uid="{78E0E64E-2C11-418C-89AC-09F107650D4B}"/>
    <cellStyle name="Normal 4 32 6" xfId="14094" xr:uid="{8B133207-80AB-4986-9A68-D806898334F7}"/>
    <cellStyle name="Normal 4 33" xfId="14095" xr:uid="{AEBAF784-9921-4FBB-8363-BB8192BCC6DA}"/>
    <cellStyle name="Normal 4 34" xfId="14096" xr:uid="{32422A92-6B69-4C20-A891-0EECDC2CCC6A}"/>
    <cellStyle name="Normal 4 35" xfId="14097" xr:uid="{91F4C18F-55A8-4CCE-B6BE-636633C80A4C}"/>
    <cellStyle name="Normal 4 36" xfId="14098" xr:uid="{B596813E-E9C5-403E-8EC6-937472FBECF3}"/>
    <cellStyle name="Normal 4 37" xfId="14099" xr:uid="{3D3E892B-C986-4C11-8DCA-D860D1CDB3E2}"/>
    <cellStyle name="Normal 4 38" xfId="14100" xr:uid="{B202C661-F5AB-4327-B429-95F2B2193FE5}"/>
    <cellStyle name="Normal 4 39" xfId="14101" xr:uid="{28004F35-D840-4452-B363-704BEC0B113D}"/>
    <cellStyle name="Normal 4 4" xfId="14102" xr:uid="{355A2CE4-2B22-40D7-B4E9-140D6E39A90D}"/>
    <cellStyle name="Normal 4 4 2" xfId="14103" xr:uid="{9A47C0D1-63BD-4688-A0F2-C84EDBF2011D}"/>
    <cellStyle name="Normal 4 4 3" xfId="14104" xr:uid="{F7FA68B1-3652-48C4-93A6-3B7DA2FF1BFD}"/>
    <cellStyle name="Normal 4 4 4" xfId="14105" xr:uid="{1F6AD939-0285-4A55-BD1F-077EE9EFEA95}"/>
    <cellStyle name="Normal 4 4 5" xfId="14106" xr:uid="{D96A3CFB-3D1F-49FE-BFBC-F95A47804EE8}"/>
    <cellStyle name="Normal 4 4 6" xfId="14107" xr:uid="{CA891F3A-9F89-4939-BC03-306FA1D9532A}"/>
    <cellStyle name="Normal 4 40" xfId="14108" xr:uid="{2C9DD65E-444C-4A4B-8F76-315DF7A1ACD4}"/>
    <cellStyle name="Normal 4 41" xfId="14109" xr:uid="{A302DD58-FA86-4014-91F9-807175E315F9}"/>
    <cellStyle name="Normal 4 42" xfId="14110" xr:uid="{DAC62680-13E0-4F08-8EF1-92E5E0C1BB40}"/>
    <cellStyle name="Normal 4 43" xfId="14111" xr:uid="{06EE4FDC-0B64-441A-A2B9-81309B2D28DB}"/>
    <cellStyle name="Normal 4 44" xfId="14112" xr:uid="{ED5E1BEC-81F6-4F5A-8BA9-BEA026F16110}"/>
    <cellStyle name="Normal 4 45" xfId="14113" xr:uid="{8353E0A1-F5A2-4124-B158-7269D47C5374}"/>
    <cellStyle name="Normal 4 46" xfId="14114" xr:uid="{B95621BB-169D-4089-B163-ACB793935E1E}"/>
    <cellStyle name="Normal 4 47" xfId="14115" xr:uid="{721FE3C9-EE01-4A1A-A623-A3E6AD8FDCDB}"/>
    <cellStyle name="Normal 4 48" xfId="14116" xr:uid="{70DD525F-77C8-4590-95D5-1211211C61A6}"/>
    <cellStyle name="Normal 4 49" xfId="14117" xr:uid="{403EED7B-3589-47DB-83A2-469FCA6400BC}"/>
    <cellStyle name="Normal 4 5" xfId="14118" xr:uid="{C2048EBB-B1F9-4A67-9DBF-64A8B1BA4B90}"/>
    <cellStyle name="Normal 4 5 2" xfId="14119" xr:uid="{D69EB5F1-6C54-466C-8A0D-1F152811EF44}"/>
    <cellStyle name="Normal 4 5 3" xfId="14120" xr:uid="{33E1A705-9478-4256-AA73-77B89FACC522}"/>
    <cellStyle name="Normal 4 5 4" xfId="14121" xr:uid="{01A05379-63EE-4153-9C2F-20ED3B0D7458}"/>
    <cellStyle name="Normal 4 5 5" xfId="14122" xr:uid="{9EC6FFA7-8356-493A-AE4F-C550C3355EF0}"/>
    <cellStyle name="Normal 4 5 6" xfId="14123" xr:uid="{FAD8E857-BA04-4DAA-9F4D-CDB06286B1D9}"/>
    <cellStyle name="Normal 4 50" xfId="14124" xr:uid="{1EC1CB50-D065-458B-8B29-3E8D8B667EEA}"/>
    <cellStyle name="Normal 4 51" xfId="14125" xr:uid="{56F3A24A-4A0C-46D5-97C8-3EB18EDEBC85}"/>
    <cellStyle name="Normal 4 52" xfId="13267" xr:uid="{7F24721E-B68A-4DF1-A3E9-E8E7D93BEE65}"/>
    <cellStyle name="Normal 4 53" xfId="16763" xr:uid="{6F893A83-0938-40CA-B84F-2B9871BD5152}"/>
    <cellStyle name="Normal 4 54" xfId="16764" xr:uid="{6752CDBD-A27A-4782-928F-B69A02027544}"/>
    <cellStyle name="Normal 4 6" xfId="14126" xr:uid="{B5F42442-3E22-480E-81D7-4FA3FEA78C3B}"/>
    <cellStyle name="Normal 4 6 2" xfId="14127" xr:uid="{C8455237-AC99-4CAE-A5DF-8B7F60CB945A}"/>
    <cellStyle name="Normal 4 6 3" xfId="14128" xr:uid="{AF581392-B78B-4A5F-809C-2C7A767CB56A}"/>
    <cellStyle name="Normal 4 6 4" xfId="14129" xr:uid="{4F68B6DB-9899-4CA4-8761-81BEECED12A2}"/>
    <cellStyle name="Normal 4 6 5" xfId="14130" xr:uid="{3425E949-0053-46B2-9388-346C34DC2396}"/>
    <cellStyle name="Normal 4 6 6" xfId="14131" xr:uid="{D2E6E124-ADAF-4C80-9EB5-039FB7CBCED4}"/>
    <cellStyle name="Normal 4 7" xfId="14132" xr:uid="{1DA74622-595E-4879-915D-25F0B4E5D162}"/>
    <cellStyle name="Normal 4 7 2" xfId="14133" xr:uid="{5394D26A-4D56-46E4-B446-4F531C3D0C20}"/>
    <cellStyle name="Normal 4 7 3" xfId="14134" xr:uid="{4DEBC2C1-A21C-4EA1-9A84-658A44272EFA}"/>
    <cellStyle name="Normal 4 7 4" xfId="14135" xr:uid="{7BB4FE6F-5DBC-49CF-8011-852C963BB051}"/>
    <cellStyle name="Normal 4 7 5" xfId="14136" xr:uid="{9A91E89F-32C3-43C3-AABA-7FA72B921C3A}"/>
    <cellStyle name="Normal 4 7 6" xfId="14137" xr:uid="{244DD315-8629-4110-9039-86E5603BA6DC}"/>
    <cellStyle name="Normal 4 8" xfId="14138" xr:uid="{7E2ADEC1-D8AB-4ADE-A8BE-602C24B158A0}"/>
    <cellStyle name="Normal 4 8 2" xfId="14139" xr:uid="{5BB25C45-7051-47CF-AB83-CCBFDF542F97}"/>
    <cellStyle name="Normal 4 8 3" xfId="14140" xr:uid="{9AF0F52F-0B3D-413C-A25E-36DBF5E0585B}"/>
    <cellStyle name="Normal 4 8 4" xfId="14141" xr:uid="{39777BFE-E3C5-4DCE-953F-87272BDBC299}"/>
    <cellStyle name="Normal 4 8 5" xfId="14142" xr:uid="{0F884CFA-0F78-409E-9633-AE40D4203EC6}"/>
    <cellStyle name="Normal 4 8 6" xfId="14143" xr:uid="{DB085117-56FB-4A5A-BCE3-5D6E3B2D104F}"/>
    <cellStyle name="Normal 4 9" xfId="14144" xr:uid="{68306C16-64E5-490D-BCFA-F131515129D0}"/>
    <cellStyle name="Normal 4 9 2" xfId="14145" xr:uid="{139A53EE-BAC6-431E-9A2F-222299AD9E51}"/>
    <cellStyle name="Normal 4 9 3" xfId="14146" xr:uid="{A95E0168-7EEB-4A9B-A2EF-B1A25D34DEE1}"/>
    <cellStyle name="Normal 4 9 4" xfId="14147" xr:uid="{7F11D82F-59EE-4DCA-B930-922E65AC199D}"/>
    <cellStyle name="Normal 4 9 5" xfId="14148" xr:uid="{963D5379-C4DF-4679-991C-61C31F177CC0}"/>
    <cellStyle name="Normal 4 9 6" xfId="14149" xr:uid="{F8C3F41C-2D53-4AE6-86B3-57623130C7D1}"/>
    <cellStyle name="Normal 5" xfId="4" xr:uid="{00000000-0005-0000-0000-000009000000}"/>
    <cellStyle name="Normal 5 10" xfId="14151" xr:uid="{F9BA2D5D-2983-4A0F-AF06-190F677CBEEB}"/>
    <cellStyle name="Normal 5 11" xfId="14152" xr:uid="{04FA7829-1D58-4CE7-B098-BB26CE863040}"/>
    <cellStyle name="Normal 5 12" xfId="14153" xr:uid="{BDF995AD-543F-49AD-8BA8-47305879A464}"/>
    <cellStyle name="Normal 5 13" xfId="14154" xr:uid="{4600AC3E-567D-48F0-8A7F-9B4308553D38}"/>
    <cellStyle name="Normal 5 14" xfId="14155" xr:uid="{FABC4983-44E7-41EC-84EE-4AB6901255A2}"/>
    <cellStyle name="Normal 5 15" xfId="14156" xr:uid="{38929446-2FED-4E15-9364-F678CC0B9C47}"/>
    <cellStyle name="Normal 5 16" xfId="14157" xr:uid="{66F973DF-642E-4D04-9754-81E648922604}"/>
    <cellStyle name="Normal 5 17" xfId="14158" xr:uid="{E3F85E35-7C28-47D4-8452-F541FB62C0D8}"/>
    <cellStyle name="Normal 5 18" xfId="14159" xr:uid="{D3ABB037-BBF2-4C75-9177-25BB9F6FCA2C}"/>
    <cellStyle name="Normal 5 19" xfId="14160" xr:uid="{BDDF2B2E-A14F-4AEF-AF7B-F15973F41A5F}"/>
    <cellStyle name="Normal 5 2" xfId="14161" xr:uid="{AED6B555-56D9-453C-8925-45A6288B7AE8}"/>
    <cellStyle name="Normal 5 20" xfId="14162" xr:uid="{8C9DD93E-A960-4AAE-BACD-DEF65E1C42A7}"/>
    <cellStyle name="Normal 5 21" xfId="14163" xr:uid="{F1F2F357-3F9D-44D6-9D13-2567984E299A}"/>
    <cellStyle name="Normal 5 22" xfId="14164" xr:uid="{B71B537F-C899-4DB7-BE4A-37EAECD8D0A0}"/>
    <cellStyle name="Normal 5 23" xfId="14165" xr:uid="{7C699F1D-034E-4D20-85E7-E6D4FCEDFA31}"/>
    <cellStyle name="Normal 5 24" xfId="14166" xr:uid="{8B76AC5A-64C5-49CC-A71F-1DF4FA915AE7}"/>
    <cellStyle name="Normal 5 25" xfId="14167" xr:uid="{59685BCD-BBF4-49A3-8531-F753D4941431}"/>
    <cellStyle name="Normal 5 26" xfId="14168" xr:uid="{7A884FCE-5017-430C-ACCA-7E3E46CEB94A}"/>
    <cellStyle name="Normal 5 27" xfId="14169" xr:uid="{C52BEF1D-CEA9-430A-9D2F-50A22D0E73C1}"/>
    <cellStyle name="Normal 5 28" xfId="14170" xr:uid="{576E5646-C662-431D-857F-BB40F87CDDAD}"/>
    <cellStyle name="Normal 5 29" xfId="14171" xr:uid="{B424EBA2-8DA8-4501-90CB-E1A8E18BCE32}"/>
    <cellStyle name="Normal 5 3" xfId="14172" xr:uid="{0CD60A2C-6423-4974-AA6A-328D4EFA0E51}"/>
    <cellStyle name="Normal 5 30" xfId="14173" xr:uid="{A9CE6B53-FAD0-4B07-B67B-8CF5BEAC7E24}"/>
    <cellStyle name="Normal 5 31" xfId="14174" xr:uid="{064BF40C-FE13-41A0-AA6F-DCF8E4F8FA9A}"/>
    <cellStyle name="Normal 5 32" xfId="14175" xr:uid="{0CC3B86A-AC11-4299-8B6A-C2B1014B5CE4}"/>
    <cellStyle name="Normal 5 33" xfId="14150" xr:uid="{B9A62D7B-65C5-4D19-9F12-0046BFFE07F0}"/>
    <cellStyle name="Normal 5 4" xfId="14176" xr:uid="{A6A395F8-D473-48C4-9EF0-25BE7519E03C}"/>
    <cellStyle name="Normal 5 5" xfId="14177" xr:uid="{5021A43C-F697-47B7-B8AA-C78F4D54303A}"/>
    <cellStyle name="Normal 5 6" xfId="14178" xr:uid="{168DAF73-4509-4588-87A8-BA82C2D55765}"/>
    <cellStyle name="Normal 5 7" xfId="14179" xr:uid="{4C081867-2CB0-4402-96E6-581B51DF355F}"/>
    <cellStyle name="Normal 5 8" xfId="14180" xr:uid="{811D80C9-D76E-4A57-BE84-6344A8735FC0}"/>
    <cellStyle name="Normal 5 9" xfId="14181" xr:uid="{C1F6F803-1597-4AC1-8F62-AA4663270C86}"/>
    <cellStyle name="Normal 6" xfId="5" xr:uid="{00000000-0005-0000-0000-00000A000000}"/>
    <cellStyle name="Normal 6 10" xfId="14183" xr:uid="{CF08D8B5-35CB-4532-AED9-0E2C1FB35CCA}"/>
    <cellStyle name="Normal 6 10 10" xfId="14184" xr:uid="{E2B93A8A-20AD-445C-BC95-B61FECC99B39}"/>
    <cellStyle name="Normal 6 10 11" xfId="14185" xr:uid="{231C8F5C-B45E-47E5-8599-BB35F9689027}"/>
    <cellStyle name="Normal 6 10 12" xfId="14186" xr:uid="{35D62BDC-7A3F-4032-A7F5-85A09001932C}"/>
    <cellStyle name="Normal 6 10 13" xfId="14187" xr:uid="{828728FF-272D-4D90-911C-48A6609A64F1}"/>
    <cellStyle name="Normal 6 10 14" xfId="14188" xr:uid="{3A1509A2-5FB9-4D96-B47C-DA948347A590}"/>
    <cellStyle name="Normal 6 10 15" xfId="14189" xr:uid="{8AE1CE0B-9B75-4F96-B426-928245E7160F}"/>
    <cellStyle name="Normal 6 10 16" xfId="14190" xr:uid="{15481AC6-3AD7-4F28-8BA9-C69EFD749A20}"/>
    <cellStyle name="Normal 6 10 17" xfId="14191" xr:uid="{8B7A9923-F01E-425B-A975-77C0EB871721}"/>
    <cellStyle name="Normal 6 10 18" xfId="14192" xr:uid="{A3A0A655-0369-4279-B3F5-5C8258D16443}"/>
    <cellStyle name="Normal 6 10 19" xfId="14193" xr:uid="{B5BE628D-39F0-46C3-9308-ECD98CFDA756}"/>
    <cellStyle name="Normal 6 10 2" xfId="14194" xr:uid="{2540AFDD-B0D1-42D9-ADFE-09CD3603F26E}"/>
    <cellStyle name="Normal 6 10 2 10" xfId="14195" xr:uid="{9E6A3C3A-29F4-49D1-A38C-3FE794911BF5}"/>
    <cellStyle name="Normal 6 10 2 11" xfId="14196" xr:uid="{9F6B6D4D-5703-4011-9D27-DCE649717F23}"/>
    <cellStyle name="Normal 6 10 2 12" xfId="14197" xr:uid="{526327C2-F193-46C1-929E-D07C56DD774A}"/>
    <cellStyle name="Normal 6 10 2 13" xfId="14198" xr:uid="{DD17EFBE-1590-47DA-8EA5-4B96B1302D7A}"/>
    <cellStyle name="Normal 6 10 2 14" xfId="14199" xr:uid="{978E32A0-9D38-4166-B20A-5A4352C2276C}"/>
    <cellStyle name="Normal 6 10 2 15" xfId="14200" xr:uid="{68B2CA4E-1234-4C89-ACA4-C83D19A041AF}"/>
    <cellStyle name="Normal 6 10 2 16" xfId="14201" xr:uid="{0678B621-ED96-4C4C-A429-88000665E525}"/>
    <cellStyle name="Normal 6 10 2 17" xfId="14202" xr:uid="{A89E47DD-DA08-4748-84D2-A830A9554464}"/>
    <cellStyle name="Normal 6 10 2 18" xfId="14203" xr:uid="{3F15885C-6C6C-4D3E-9FB5-AB2DBEEF1B0F}"/>
    <cellStyle name="Normal 6 10 2 19" xfId="14204" xr:uid="{4DE83534-1785-4BD3-ADFC-AFA8CB846ACB}"/>
    <cellStyle name="Normal 6 10 2 2" xfId="14205" xr:uid="{695B0E89-9C93-4A22-83AF-D883199AA3E2}"/>
    <cellStyle name="Normal 6 10 2 2 10" xfId="14206" xr:uid="{B7BA90DB-A68B-4917-836C-4F8A82294D37}"/>
    <cellStyle name="Normal 6 10 2 2 11" xfId="14207" xr:uid="{09CC7EB1-DB33-4824-8F3B-F5AD185DE36E}"/>
    <cellStyle name="Normal 6 10 2 2 12" xfId="14208" xr:uid="{3109231C-C017-44D9-9AD7-17B9F7F9F8C4}"/>
    <cellStyle name="Normal 6 10 2 2 13" xfId="14209" xr:uid="{E20B5FCF-FE33-48DB-B121-2FB4E407EEF9}"/>
    <cellStyle name="Normal 6 10 2 2 14" xfId="14210" xr:uid="{13450821-A689-4AC5-8687-A0684E437B75}"/>
    <cellStyle name="Normal 6 10 2 2 15" xfId="14211" xr:uid="{EF073DD1-D69B-4B67-92A8-705263D020AE}"/>
    <cellStyle name="Normal 6 10 2 2 16" xfId="14212" xr:uid="{EE0332FA-C1ED-4F9F-84AF-4001AD98F5F0}"/>
    <cellStyle name="Normal 6 10 2 2 17" xfId="14213" xr:uid="{60078611-CF40-4224-86FF-189DC1E0DA0F}"/>
    <cellStyle name="Normal 6 10 2 2 18" xfId="14214" xr:uid="{0BBDD394-0727-42F2-94C0-D079C5B03DFA}"/>
    <cellStyle name="Normal 6 10 2 2 19" xfId="14215" xr:uid="{DA9B447E-EC23-43B3-BB77-0EF5DAACB9DB}"/>
    <cellStyle name="Normal 6 10 2 2 2" xfId="14216" xr:uid="{1C935782-A0FE-4C08-9D2C-AD2E92FD6136}"/>
    <cellStyle name="Normal 6 10 2 2 2 10" xfId="14217" xr:uid="{55505141-EFA6-4EAA-A0DE-586CAE0D59D1}"/>
    <cellStyle name="Normal 6 10 2 2 2 11" xfId="14218" xr:uid="{01CA9765-0BFC-4D3D-B227-5A12EE989210}"/>
    <cellStyle name="Normal 6 10 2 2 2 12" xfId="14219" xr:uid="{FEB02312-2328-4BAB-B0B1-2253A32D3904}"/>
    <cellStyle name="Normal 6 10 2 2 2 13" xfId="14220" xr:uid="{030D1D29-1570-4307-8ED7-B86B70F3E736}"/>
    <cellStyle name="Normal 6 10 2 2 2 14" xfId="14221" xr:uid="{6797A8AC-83B1-41B5-A179-7321BCB11C55}"/>
    <cellStyle name="Normal 6 10 2 2 2 15" xfId="14222" xr:uid="{1E339282-12CF-4CE4-A035-EB848BFDEAEE}"/>
    <cellStyle name="Normal 6 10 2 2 2 16" xfId="14223" xr:uid="{1C8BD715-6C1A-41A4-BCCB-746275869A25}"/>
    <cellStyle name="Normal 6 10 2 2 2 17" xfId="14224" xr:uid="{50E21F16-5F84-45EF-A9B2-F882E47F4C7F}"/>
    <cellStyle name="Normal 6 10 2 2 2 18" xfId="14225" xr:uid="{AD8363EE-0BA2-423D-89B0-65461EA13140}"/>
    <cellStyle name="Normal 6 10 2 2 2 19" xfId="14226" xr:uid="{576E0DEA-87A0-4446-A356-C797612B3B50}"/>
    <cellStyle name="Normal 6 10 2 2 2 2" xfId="14227" xr:uid="{5E0742BD-ED3E-4409-98C4-69685D9712BA}"/>
    <cellStyle name="Normal 6 10 2 2 2 20" xfId="14228" xr:uid="{AEA08B68-BDAC-4201-93ED-B6386F7FB1DC}"/>
    <cellStyle name="Normal 6 10 2 2 2 21" xfId="14229" xr:uid="{C4AAF26E-398E-41E9-8DA9-C9714BD6DB6A}"/>
    <cellStyle name="Normal 6 10 2 2 2 22" xfId="14230" xr:uid="{6CA67939-17B2-4E79-878F-0ED388529BBE}"/>
    <cellStyle name="Normal 6 10 2 2 2 23" xfId="14231" xr:uid="{8195DA47-8768-47BB-A80A-9A820E7E41E7}"/>
    <cellStyle name="Normal 6 10 2 2 2 24" xfId="14232" xr:uid="{72616639-1FBA-4872-84C9-4E47F99A50EB}"/>
    <cellStyle name="Normal 6 10 2 2 2 25" xfId="14233" xr:uid="{1648190B-7966-4E0D-97ED-FDB0315AA461}"/>
    <cellStyle name="Normal 6 10 2 2 2 26" xfId="14234" xr:uid="{53A1395D-BC55-4FB6-8502-AB1B1AB9A095}"/>
    <cellStyle name="Normal 6 10 2 2 2 27" xfId="14235" xr:uid="{80932C4C-1903-4FA4-BA10-0F400CBC669E}"/>
    <cellStyle name="Normal 6 10 2 2 2 28" xfId="14236" xr:uid="{624A50F2-BFA7-4A44-B5CD-E77ADD78041B}"/>
    <cellStyle name="Normal 6 10 2 2 2 29" xfId="14237" xr:uid="{6CF35CC0-BE22-4151-8CF8-DA7C84713345}"/>
    <cellStyle name="Normal 6 10 2 2 2 3" xfId="14238" xr:uid="{CF6EE9C6-4667-48A6-B3EF-50C65F418460}"/>
    <cellStyle name="Normal 6 10 2 2 2 30" xfId="14239" xr:uid="{E771EA3F-B492-4DA0-92E2-C69E29E930AF}"/>
    <cellStyle name="Normal 6 10 2 2 2 31" xfId="14240" xr:uid="{295EBDA9-F01A-4116-9625-C2A474EA60CC}"/>
    <cellStyle name="Normal 6 10 2 2 2 32" xfId="14241" xr:uid="{175763D4-31F7-4F39-9048-E0739ED2AB89}"/>
    <cellStyle name="Normal 6 10 2 2 2 33" xfId="14242" xr:uid="{52A624EF-E2DD-4E27-A87D-524C0DD13F5B}"/>
    <cellStyle name="Normal 6 10 2 2 2 34" xfId="14243" xr:uid="{ACBAFC5C-71B6-4354-921F-F16E074944F1}"/>
    <cellStyle name="Normal 6 10 2 2 2 35" xfId="14244" xr:uid="{F0B0D761-CD22-428B-A3BD-CA9C9AA14022}"/>
    <cellStyle name="Normal 6 10 2 2 2 36" xfId="14245" xr:uid="{535380EF-4ACB-4B5F-918F-4045EBE3943D}"/>
    <cellStyle name="Normal 6 10 2 2 2 37" xfId="14246" xr:uid="{7931321D-34FD-4CF0-9D0A-5BD1CE26E663}"/>
    <cellStyle name="Normal 6 10 2 2 2 38" xfId="14247" xr:uid="{D52FB335-AFF1-4E2F-908E-7C8CB095EB96}"/>
    <cellStyle name="Normal 6 10 2 2 2 4" xfId="14248" xr:uid="{CA90D5E7-25DB-40B7-9570-F0DD695B8819}"/>
    <cellStyle name="Normal 6 10 2 2 2 5" xfId="14249" xr:uid="{B8BEAF46-81C8-43E6-8955-0C17760BCB3D}"/>
    <cellStyle name="Normal 6 10 2 2 2 6" xfId="14250" xr:uid="{FE5F8942-B133-458F-9238-9B0CF9BF90AA}"/>
    <cellStyle name="Normal 6 10 2 2 2 7" xfId="14251" xr:uid="{2AA5B36D-3358-4295-B448-EC16ECED001B}"/>
    <cellStyle name="Normal 6 10 2 2 2 8" xfId="14252" xr:uid="{EF03A5E8-E0A0-46C3-A007-DDDA9551C970}"/>
    <cellStyle name="Normal 6 10 2 2 2 9" xfId="14253" xr:uid="{19DB277A-6864-4B78-83C7-50716D47EC47}"/>
    <cellStyle name="Normal 6 10 2 2 20" xfId="14254" xr:uid="{EB279F2E-4B50-4811-AC45-0897E33610DC}"/>
    <cellStyle name="Normal 6 10 2 2 21" xfId="14255" xr:uid="{D68E014B-BA8B-48B0-873E-E284E72BEAC6}"/>
    <cellStyle name="Normal 6 10 2 2 22" xfId="14256" xr:uid="{51701A21-845A-4AAE-95A1-9AA76E56AD11}"/>
    <cellStyle name="Normal 6 10 2 2 23" xfId="14257" xr:uid="{8161A36C-8F87-4E2E-AFB3-E8ED80E19205}"/>
    <cellStyle name="Normal 6 10 2 2 24" xfId="14258" xr:uid="{77FCB5A2-FA80-4880-B453-E2647252F149}"/>
    <cellStyle name="Normal 6 10 2 2 25" xfId="14259" xr:uid="{CF392CF0-1AE5-4F82-A6E5-BAD37CBBA34C}"/>
    <cellStyle name="Normal 6 10 2 2 26" xfId="14260" xr:uid="{D4C2504B-46A4-411C-A310-96C46FC9AFCE}"/>
    <cellStyle name="Normal 6 10 2 2 27" xfId="14261" xr:uid="{7974BD81-6BE8-42AB-A2C9-74114480E8F0}"/>
    <cellStyle name="Normal 6 10 2 2 28" xfId="14262" xr:uid="{EBD370ED-0608-4E13-9E06-1A23292B6AF0}"/>
    <cellStyle name="Normal 6 10 2 2 29" xfId="14263" xr:uid="{AD2F7735-222F-49BD-9D58-6E8D77D747D1}"/>
    <cellStyle name="Normal 6 10 2 2 3" xfId="14264" xr:uid="{4163165C-976E-40C5-8B4A-519DD4C1DDFF}"/>
    <cellStyle name="Normal 6 10 2 2 30" xfId="14265" xr:uid="{BDBADB45-5E41-4398-B024-1B8C51D27A59}"/>
    <cellStyle name="Normal 6 10 2 2 31" xfId="14266" xr:uid="{15182A82-0FA6-4DE4-BEEB-E3EE266DFEA9}"/>
    <cellStyle name="Normal 6 10 2 2 32" xfId="14267" xr:uid="{EB9DA15C-8471-4B8B-AA1D-8A77C35ECF43}"/>
    <cellStyle name="Normal 6 10 2 2 33" xfId="14268" xr:uid="{6CF1227F-2C1B-4FC4-B932-0D7052372C8B}"/>
    <cellStyle name="Normal 6 10 2 2 34" xfId="14269" xr:uid="{76A2D7D7-B380-4336-A60D-9F107685243B}"/>
    <cellStyle name="Normal 6 10 2 2 35" xfId="14270" xr:uid="{DC864AF3-9B40-4D4B-99CC-60D9BC01FF9B}"/>
    <cellStyle name="Normal 6 10 2 2 36" xfId="14271" xr:uid="{B2D0C563-AF9A-474D-B8DF-46A119FF2EF8}"/>
    <cellStyle name="Normal 6 10 2 2 37" xfId="14272" xr:uid="{8B562A8A-4596-4452-A676-999C9B81C76F}"/>
    <cellStyle name="Normal 6 10 2 2 38" xfId="14273" xr:uid="{7AAACC10-ED98-46C0-A448-F2C63270DB3A}"/>
    <cellStyle name="Normal 6 10 2 2 4" xfId="14274" xr:uid="{77D2A9E6-8254-42A1-9530-2E8900A24725}"/>
    <cellStyle name="Normal 6 10 2 2 5" xfId="14275" xr:uid="{A3C6F511-67F9-4512-BB83-A41076F54E41}"/>
    <cellStyle name="Normal 6 10 2 2 6" xfId="14276" xr:uid="{12C5E6E7-C3FB-4746-99C7-759390C2DD90}"/>
    <cellStyle name="Normal 6 10 2 2 7" xfId="14277" xr:uid="{DF87C04D-8B55-4221-ACA5-8D503813E34A}"/>
    <cellStyle name="Normal 6 10 2 2 8" xfId="14278" xr:uid="{E14EDF5D-250A-4E02-B187-F0126AA326E9}"/>
    <cellStyle name="Normal 6 10 2 2 9" xfId="14279" xr:uid="{E5C652A4-7735-4B7E-9910-807D7CBDE0B3}"/>
    <cellStyle name="Normal 6 10 2 20" xfId="14280" xr:uid="{1D8C2ECB-4DEE-4632-812F-62219D1D1DE5}"/>
    <cellStyle name="Normal 6 10 2 21" xfId="14281" xr:uid="{ADF7AD02-736A-431C-B402-82DDFB3E70CA}"/>
    <cellStyle name="Normal 6 10 2 22" xfId="14282" xr:uid="{1CFB9428-1ADF-4914-9946-03CE7907BD62}"/>
    <cellStyle name="Normal 6 10 2 23" xfId="14283" xr:uid="{CB0902A8-E55C-4B47-A094-7B6FCDBB3985}"/>
    <cellStyle name="Normal 6 10 2 24" xfId="14284" xr:uid="{D4EEC303-5A9E-4C72-AFEF-FB8C3A7475A5}"/>
    <cellStyle name="Normal 6 10 2 25" xfId="14285" xr:uid="{DADD9970-7688-4E30-9C60-B0523B2C6B16}"/>
    <cellStyle name="Normal 6 10 2 26" xfId="14286" xr:uid="{06A9CDF5-9DE3-4141-B6FD-4CDECA92785A}"/>
    <cellStyle name="Normal 6 10 2 27" xfId="14287" xr:uid="{B05FFC5A-D218-4DDE-97DE-72A22AE5D17D}"/>
    <cellStyle name="Normal 6 10 2 28" xfId="14288" xr:uid="{858E6CE2-2C56-42F0-81C1-638B58DF093C}"/>
    <cellStyle name="Normal 6 10 2 29" xfId="14289" xr:uid="{08832FC2-5E2D-4158-85C9-3714117A1A0E}"/>
    <cellStyle name="Normal 6 10 2 3" xfId="14290" xr:uid="{BAA17D75-4971-4A14-B6B6-151BEB052311}"/>
    <cellStyle name="Normal 6 10 2 30" xfId="14291" xr:uid="{DCAE5965-0DFD-4394-8C02-F7AD442E8127}"/>
    <cellStyle name="Normal 6 10 2 31" xfId="14292" xr:uid="{9D5C6A1D-EEA7-4BD2-BF14-F596FFF32014}"/>
    <cellStyle name="Normal 6 10 2 32" xfId="14293" xr:uid="{2B321A36-606E-46B1-898E-9015DF8215A6}"/>
    <cellStyle name="Normal 6 10 2 33" xfId="14294" xr:uid="{8961DFE6-BE32-4D70-81DB-9D7576B009BD}"/>
    <cellStyle name="Normal 6 10 2 34" xfId="14295" xr:uid="{D534D882-B3D7-4FCD-BC7A-0BA5E78D4993}"/>
    <cellStyle name="Normal 6 10 2 35" xfId="14296" xr:uid="{ACCBB165-1446-4D15-8EDF-0A962DA40E96}"/>
    <cellStyle name="Normal 6 10 2 36" xfId="14297" xr:uid="{BA46B4CD-3D17-4260-867D-6A9404850367}"/>
    <cellStyle name="Normal 6 10 2 37" xfId="14298" xr:uid="{00192D4A-2253-4EE2-8928-EFF291D7BF55}"/>
    <cellStyle name="Normal 6 10 2 38" xfId="14299" xr:uid="{23B5CD40-8A7C-4A7C-BBE8-4F469CC5CEC8}"/>
    <cellStyle name="Normal 6 10 2 39" xfId="14300" xr:uid="{A6D76B26-D91B-41FE-AB6F-E2970293C7BF}"/>
    <cellStyle name="Normal 6 10 2 4" xfId="14301" xr:uid="{870395AF-6D1D-4812-9D35-21956CE44BC8}"/>
    <cellStyle name="Normal 6 10 2 40" xfId="14302" xr:uid="{76A0B241-82E4-4021-9F73-024A6B51C81C}"/>
    <cellStyle name="Normal 6 10 2 5" xfId="14303" xr:uid="{5EE39599-C2F6-4F5F-9E53-0A177473B16C}"/>
    <cellStyle name="Normal 6 10 2 6" xfId="14304" xr:uid="{C46801F7-E07C-4465-99F9-A51F1171C55C}"/>
    <cellStyle name="Normal 6 10 2 7" xfId="14305" xr:uid="{699E5B44-2555-456A-8C7D-A886D77224AA}"/>
    <cellStyle name="Normal 6 10 2 8" xfId="14306" xr:uid="{220F3016-5E57-4A41-AEF1-FBE5B68B7C3E}"/>
    <cellStyle name="Normal 6 10 2 9" xfId="14307" xr:uid="{A0DE2138-9E5C-46AF-943A-62C901708327}"/>
    <cellStyle name="Normal 6 10 20" xfId="14308" xr:uid="{0C6A3335-A40F-4DEB-8BFE-83C45E825234}"/>
    <cellStyle name="Normal 6 10 21" xfId="14309" xr:uid="{EDF97861-25D5-448E-89AA-40D6AD88B543}"/>
    <cellStyle name="Normal 6 10 22" xfId="14310" xr:uid="{5DCEEF58-C02E-4663-8DE8-84D6EDE15247}"/>
    <cellStyle name="Normal 6 10 23" xfId="14311" xr:uid="{347FB85B-F4A4-48D5-8443-0A6D3096AE14}"/>
    <cellStyle name="Normal 6 10 24" xfId="14312" xr:uid="{2C78DB5E-4E50-48CE-87B9-09F64C30C4B3}"/>
    <cellStyle name="Normal 6 10 25" xfId="14313" xr:uid="{0D5EE707-3D6E-4BD3-ADE9-D0E53D733D3B}"/>
    <cellStyle name="Normal 6 10 26" xfId="14314" xr:uid="{7C18A766-B74D-4333-92B4-F348D17C97B8}"/>
    <cellStyle name="Normal 6 10 27" xfId="14315" xr:uid="{D3271182-0896-412F-8B4E-E6BE92A6AD63}"/>
    <cellStyle name="Normal 6 10 28" xfId="14316" xr:uid="{B812276F-FC93-4B6E-AF12-70D8271E1933}"/>
    <cellStyle name="Normal 6 10 29" xfId="14317" xr:uid="{1C7C78BD-DD7B-4958-BC9D-4F922B28494E}"/>
    <cellStyle name="Normal 6 10 3" xfId="14318" xr:uid="{E0DA7844-9E0F-460F-8955-F930E90E9BC4}"/>
    <cellStyle name="Normal 6 10 3 10" xfId="14319" xr:uid="{9681C304-A88C-4D71-9C13-FF02A1F7245A}"/>
    <cellStyle name="Normal 6 10 3 11" xfId="14320" xr:uid="{4BD583A6-68AA-4021-9AD8-B75E897C61BD}"/>
    <cellStyle name="Normal 6 10 3 12" xfId="14321" xr:uid="{81D949BF-2EAC-4CEC-A759-9D8410E3B229}"/>
    <cellStyle name="Normal 6 10 3 13" xfId="14322" xr:uid="{97B23ADF-F279-4309-BE1C-06C6C77955E4}"/>
    <cellStyle name="Normal 6 10 3 14" xfId="14323" xr:uid="{3BA41910-7498-42FB-81ED-9627108C2120}"/>
    <cellStyle name="Normal 6 10 3 15" xfId="14324" xr:uid="{8B5DDCF6-21E7-406D-983D-1A882A05CBF3}"/>
    <cellStyle name="Normal 6 10 3 16" xfId="14325" xr:uid="{229B5562-CC94-4A10-872C-2396E8FDD5E6}"/>
    <cellStyle name="Normal 6 10 3 17" xfId="14326" xr:uid="{1C5923A9-D44D-46E9-98DB-2DAA71242409}"/>
    <cellStyle name="Normal 6 10 3 18" xfId="14327" xr:uid="{B415E046-42BD-4A9F-9553-E9DC1120A517}"/>
    <cellStyle name="Normal 6 10 3 19" xfId="14328" xr:uid="{4692C433-24E5-4306-A4B0-BBBF1166FC84}"/>
    <cellStyle name="Normal 6 10 3 2" xfId="14329" xr:uid="{18575870-FD6B-4DC3-88F1-500C609D99E7}"/>
    <cellStyle name="Normal 6 10 3 2 10" xfId="14330" xr:uid="{3D9DAF7A-B5E8-4A49-AAF6-D6D6F536D9FE}"/>
    <cellStyle name="Normal 6 10 3 2 11" xfId="14331" xr:uid="{BF803684-D80D-4E9B-86DB-461063DBC8CE}"/>
    <cellStyle name="Normal 6 10 3 2 12" xfId="14332" xr:uid="{86BFAAA6-BB9C-413F-9AFD-9D344841B90B}"/>
    <cellStyle name="Normal 6 10 3 2 13" xfId="14333" xr:uid="{76B196B4-AE6F-48D3-B558-76AC77013C60}"/>
    <cellStyle name="Normal 6 10 3 2 14" xfId="14334" xr:uid="{EE75E7E3-C0CC-445F-A399-738067D5B674}"/>
    <cellStyle name="Normal 6 10 3 2 15" xfId="14335" xr:uid="{B21AE264-6848-4F2E-9F4F-17DC014BFBEA}"/>
    <cellStyle name="Normal 6 10 3 2 16" xfId="14336" xr:uid="{E417433C-B751-465E-8C48-96ED6ED2EA04}"/>
    <cellStyle name="Normal 6 10 3 2 17" xfId="14337" xr:uid="{B12CB4D2-6B20-4443-886B-0CB42FA64588}"/>
    <cellStyle name="Normal 6 10 3 2 18" xfId="14338" xr:uid="{1B4FB6DF-7622-4AB6-A52A-839F9A7A81CF}"/>
    <cellStyle name="Normal 6 10 3 2 19" xfId="14339" xr:uid="{64E54447-6A67-4028-8BFD-BBA7DFE5EB64}"/>
    <cellStyle name="Normal 6 10 3 2 2" xfId="14340" xr:uid="{5A1F7FB2-5061-4764-8854-54477F0F507C}"/>
    <cellStyle name="Normal 6 10 3 2 20" xfId="14341" xr:uid="{BF0D1D44-129F-48FC-BD1C-CCD4EDB1D928}"/>
    <cellStyle name="Normal 6 10 3 2 21" xfId="14342" xr:uid="{4C32E864-ACF4-4EB3-AFC7-21C8715A60C9}"/>
    <cellStyle name="Normal 6 10 3 2 22" xfId="14343" xr:uid="{9A6D16A5-C033-4A12-A1E9-A62ACFBC6E58}"/>
    <cellStyle name="Normal 6 10 3 2 23" xfId="14344" xr:uid="{E49EAD11-FE7F-4C40-B07B-280F4507CF65}"/>
    <cellStyle name="Normal 6 10 3 2 24" xfId="14345" xr:uid="{8C6582EE-5DD0-4910-973D-460B7C7C8344}"/>
    <cellStyle name="Normal 6 10 3 2 25" xfId="14346" xr:uid="{744C451D-5F97-4B0D-8B46-2BDF672C1559}"/>
    <cellStyle name="Normal 6 10 3 2 26" xfId="14347" xr:uid="{2D58F385-26FC-4EF1-B6E3-E6E3E489CC30}"/>
    <cellStyle name="Normal 6 10 3 2 27" xfId="14348" xr:uid="{D28B35A8-BF2C-45D1-AB3F-378CBF581387}"/>
    <cellStyle name="Normal 6 10 3 2 28" xfId="14349" xr:uid="{F4836450-1351-4EEC-B273-65A4394CB78C}"/>
    <cellStyle name="Normal 6 10 3 2 29" xfId="14350" xr:uid="{8AD6BC0E-59A8-4B9C-BC0B-8E68A01269BC}"/>
    <cellStyle name="Normal 6 10 3 2 3" xfId="14351" xr:uid="{99869D65-CFE0-43DD-A520-D3413AFCF6A0}"/>
    <cellStyle name="Normal 6 10 3 2 30" xfId="14352" xr:uid="{2789F65B-C3B6-41A1-9D73-6267734AF01F}"/>
    <cellStyle name="Normal 6 10 3 2 31" xfId="14353" xr:uid="{8CAF7270-99D7-47F7-91DB-D41762374B4D}"/>
    <cellStyle name="Normal 6 10 3 2 32" xfId="14354" xr:uid="{009D2172-D278-4E84-A594-914C621BCF87}"/>
    <cellStyle name="Normal 6 10 3 2 33" xfId="14355" xr:uid="{75333AEA-0BF5-4FCC-A7B5-49003E3A1BF9}"/>
    <cellStyle name="Normal 6 10 3 2 34" xfId="14356" xr:uid="{B9A6DEA1-3F2E-4F37-B883-1034DB00CA76}"/>
    <cellStyle name="Normal 6 10 3 2 35" xfId="14357" xr:uid="{365D2F2F-0D20-4B06-8906-FA49F5494391}"/>
    <cellStyle name="Normal 6 10 3 2 36" xfId="14358" xr:uid="{3F0AD16C-F738-45CE-A81C-73739ED3DBE4}"/>
    <cellStyle name="Normal 6 10 3 2 37" xfId="14359" xr:uid="{3CEFBDBD-B46F-48D9-9C42-0697BEFAD0DE}"/>
    <cellStyle name="Normal 6 10 3 2 38" xfId="14360" xr:uid="{5AB48316-0800-4030-9368-D2CA80E439C0}"/>
    <cellStyle name="Normal 6 10 3 2 4" xfId="14361" xr:uid="{9CA5125B-F3A5-4D2B-96C9-7A2F33BA1AAE}"/>
    <cellStyle name="Normal 6 10 3 2 5" xfId="14362" xr:uid="{FB33C9F1-2D9A-4A37-99E7-9E881D30EB36}"/>
    <cellStyle name="Normal 6 10 3 2 6" xfId="14363" xr:uid="{868DCDC1-B0D6-432B-BEB1-295EF6737F80}"/>
    <cellStyle name="Normal 6 10 3 2 7" xfId="14364" xr:uid="{08FCD95F-D3DA-41AB-BFD4-633EA9BC3A00}"/>
    <cellStyle name="Normal 6 10 3 2 8" xfId="14365" xr:uid="{ECE749CE-937F-4141-AFA7-F7CFA9C3DF75}"/>
    <cellStyle name="Normal 6 10 3 2 9" xfId="14366" xr:uid="{6504C416-251D-4F79-84B3-85D09A9304A8}"/>
    <cellStyle name="Normal 6 10 3 20" xfId="14367" xr:uid="{A3D2622A-1F87-465C-912D-14549DD674C2}"/>
    <cellStyle name="Normal 6 10 3 21" xfId="14368" xr:uid="{040BD6F2-33B6-4838-B22C-619F277E4DFE}"/>
    <cellStyle name="Normal 6 10 3 22" xfId="14369" xr:uid="{09677C1D-2FF6-408D-831A-61B81FDCDE32}"/>
    <cellStyle name="Normal 6 10 3 23" xfId="14370" xr:uid="{B61CBC99-FFF5-4CB0-9A76-9403C754BE26}"/>
    <cellStyle name="Normal 6 10 3 24" xfId="14371" xr:uid="{A1B0D755-AC28-4A53-A3D8-705215136DAB}"/>
    <cellStyle name="Normal 6 10 3 25" xfId="14372" xr:uid="{B3840AF5-8534-4F47-A11D-34763852B59F}"/>
    <cellStyle name="Normal 6 10 3 26" xfId="14373" xr:uid="{72F21BF4-1294-4C1B-A967-0B371ED42D65}"/>
    <cellStyle name="Normal 6 10 3 27" xfId="14374" xr:uid="{577A7B68-47B8-4385-90F7-A7CBEC014221}"/>
    <cellStyle name="Normal 6 10 3 28" xfId="14375" xr:uid="{C85BB8AD-0673-4E71-85A2-E500A36236FA}"/>
    <cellStyle name="Normal 6 10 3 29" xfId="14376" xr:uid="{CF7282E3-02D3-43B4-9B59-1EDDEB1AB500}"/>
    <cellStyle name="Normal 6 10 3 3" xfId="14377" xr:uid="{9A1C7FF6-746D-448E-A57C-0E36747E87BA}"/>
    <cellStyle name="Normal 6 10 3 30" xfId="14378" xr:uid="{21A97217-E5A7-41C2-B7F1-9C957785E542}"/>
    <cellStyle name="Normal 6 10 3 31" xfId="14379" xr:uid="{12A5E7C7-40E1-4A3D-8C7E-2560E55DE2DD}"/>
    <cellStyle name="Normal 6 10 3 32" xfId="14380" xr:uid="{F8FAE55B-5AA7-4447-ABAC-6695B4291A5C}"/>
    <cellStyle name="Normal 6 10 3 33" xfId="14381" xr:uid="{95E1FB8B-C85C-4109-9942-924AA0F1F2C8}"/>
    <cellStyle name="Normal 6 10 3 34" xfId="14382" xr:uid="{169E1101-2986-4E26-AFB6-7274241F8579}"/>
    <cellStyle name="Normal 6 10 3 35" xfId="14383" xr:uid="{B46E525F-CDA7-4968-A081-898A81CABCD3}"/>
    <cellStyle name="Normal 6 10 3 36" xfId="14384" xr:uid="{B6EA8290-6C76-4CCB-AFF4-FD5FD8BFAB3B}"/>
    <cellStyle name="Normal 6 10 3 37" xfId="14385" xr:uid="{3AD1B876-1785-40CA-BDA3-C3B4E42E5B3A}"/>
    <cellStyle name="Normal 6 10 3 38" xfId="14386" xr:uid="{8523A5B3-F218-4D79-8E31-C9228622B983}"/>
    <cellStyle name="Normal 6 10 3 4" xfId="14387" xr:uid="{2402E294-B54E-430B-A7D2-DFCCBD39B1A1}"/>
    <cellStyle name="Normal 6 10 3 5" xfId="14388" xr:uid="{6715F7CD-BE50-4598-B56D-6CC2627B3A95}"/>
    <cellStyle name="Normal 6 10 3 6" xfId="14389" xr:uid="{CB05BD9C-0FC1-4E04-9B8F-938604BF47A1}"/>
    <cellStyle name="Normal 6 10 3 7" xfId="14390" xr:uid="{45F0A02A-9A98-4B8F-A411-E0269D8481D2}"/>
    <cellStyle name="Normal 6 10 3 8" xfId="14391" xr:uid="{7A2605B2-B289-4BEF-B974-FBE0764A0120}"/>
    <cellStyle name="Normal 6 10 3 9" xfId="14392" xr:uid="{C316E90F-9FF6-418D-AC35-F9D452AF832D}"/>
    <cellStyle name="Normal 6 10 30" xfId="14393" xr:uid="{4CC7A649-164D-4853-8337-1350010054D6}"/>
    <cellStyle name="Normal 6 10 31" xfId="14394" xr:uid="{172E381B-2FEE-4469-AC30-30FF1CC837A6}"/>
    <cellStyle name="Normal 6 10 32" xfId="14395" xr:uid="{5FA140F4-897A-4466-856E-885AA75A5911}"/>
    <cellStyle name="Normal 6 10 33" xfId="14396" xr:uid="{E281456E-4C0F-4E68-9F5C-45ED170DB029}"/>
    <cellStyle name="Normal 6 10 34" xfId="14397" xr:uid="{F7F4884F-C667-4FA4-8FAC-6BBCA588755A}"/>
    <cellStyle name="Normal 6 10 35" xfId="14398" xr:uid="{45D0CAE7-5C23-4774-A625-45C5034AFCD0}"/>
    <cellStyle name="Normal 6 10 36" xfId="14399" xr:uid="{7C553285-7DF2-49D6-9EAA-FE819E5CEDF8}"/>
    <cellStyle name="Normal 6 10 37" xfId="14400" xr:uid="{F72F05E2-A76B-4656-87E2-CAB7DC0F9030}"/>
    <cellStyle name="Normal 6 10 38" xfId="14401" xr:uid="{B12892DE-C7E7-49A0-999B-BA4776CA3F4A}"/>
    <cellStyle name="Normal 6 10 39" xfId="14402" xr:uid="{5C0914EF-BA0A-466F-85E4-EC9F6511F48D}"/>
    <cellStyle name="Normal 6 10 4" xfId="14403" xr:uid="{F9717D9D-73AC-41AB-BABF-CBD7FD6CA0E6}"/>
    <cellStyle name="Normal 6 10 40" xfId="14404" xr:uid="{DEA4BC9D-BE4C-48F9-B532-28093F59504B}"/>
    <cellStyle name="Normal 6 10 5" xfId="14405" xr:uid="{ECA10DA9-2DF0-4C6A-A828-807261E02C26}"/>
    <cellStyle name="Normal 6 10 6" xfId="14406" xr:uid="{2D2DB009-A0E1-49E2-BF28-6020108331A1}"/>
    <cellStyle name="Normal 6 10 7" xfId="14407" xr:uid="{13C4A694-32FE-4E32-B1AE-E2B609D196CA}"/>
    <cellStyle name="Normal 6 10 8" xfId="14408" xr:uid="{2842B1DA-F26C-4302-8BF9-1231EA83D605}"/>
    <cellStyle name="Normal 6 10 9" xfId="14409" xr:uid="{4CABE58C-83F9-486D-9F26-520127601AB3}"/>
    <cellStyle name="Normal 6 11" xfId="14410" xr:uid="{3BEFA5D2-9302-4A03-A329-36D04DD07C40}"/>
    <cellStyle name="Normal 6 12" xfId="14411" xr:uid="{E4A276BA-E63B-4BB3-B278-776B8ED9D4B1}"/>
    <cellStyle name="Normal 6 13" xfId="14412" xr:uid="{8059B792-670A-4176-9A30-CB1E78DE7F4F}"/>
    <cellStyle name="Normal 6 14" xfId="14413" xr:uid="{AEDFD687-D5A2-4E08-8FEB-4A1D7967959B}"/>
    <cellStyle name="Normal 6 15" xfId="14414" xr:uid="{A40C51DA-39FB-4263-9D29-34BAB6CF327E}"/>
    <cellStyle name="Normal 6 16" xfId="14415" xr:uid="{0E0A2DE6-C3E0-412B-BE8D-5357FF48232B}"/>
    <cellStyle name="Normal 6 17" xfId="14416" xr:uid="{C6257381-F00D-4FC2-99E3-D56056F55527}"/>
    <cellStyle name="Normal 6 18" xfId="14417" xr:uid="{CBFDF479-1456-4BA8-A655-8F02A508BAAC}"/>
    <cellStyle name="Normal 6 19" xfId="14418" xr:uid="{A400579C-D3EB-4E69-B41E-01BEF6DECFF7}"/>
    <cellStyle name="Normal 6 2" xfId="14419" xr:uid="{A54A35FD-9896-4E70-A919-B7EEC38B0263}"/>
    <cellStyle name="Normal 6 20" xfId="14420" xr:uid="{5B66FABB-BFE8-4E1C-A108-7AE2DBBC1187}"/>
    <cellStyle name="Normal 6 21" xfId="14421" xr:uid="{4D97BBF2-88DF-4ED3-9852-C9AFAF9D1484}"/>
    <cellStyle name="Normal 6 22" xfId="14422" xr:uid="{DAAD1D53-A8A5-4D23-B872-99A88C6D3866}"/>
    <cellStyle name="Normal 6 23" xfId="14423" xr:uid="{01801894-962A-4485-B33F-9508148BE5D6}"/>
    <cellStyle name="Normal 6 24" xfId="14424" xr:uid="{0689D55A-3434-4D64-9B89-A365729180CA}"/>
    <cellStyle name="Normal 6 25" xfId="14425" xr:uid="{7D3528F0-E4EF-4722-B7C3-A68EF1749001}"/>
    <cellStyle name="Normal 6 26" xfId="14426" xr:uid="{4BD9D5F0-19C9-4D4E-A534-413FDC276F74}"/>
    <cellStyle name="Normal 6 27" xfId="14427" xr:uid="{DD0FD001-4760-470F-9801-C7EC1B686C73}"/>
    <cellStyle name="Normal 6 28" xfId="14428" xr:uid="{FFC08A6A-5CBA-435E-AE0A-D4680FEB4122}"/>
    <cellStyle name="Normal 6 29" xfId="14429" xr:uid="{39BB24FA-A1F4-4F6E-81CD-FF64AFCB724D}"/>
    <cellStyle name="Normal 6 3" xfId="14430" xr:uid="{D53A7F6D-7536-4D50-AD79-2F5393B5EE7D}"/>
    <cellStyle name="Normal 6 30" xfId="14431" xr:uid="{2187BC89-56F8-4EBE-990C-6E2900156349}"/>
    <cellStyle name="Normal 6 31" xfId="14432" xr:uid="{CD6D39A6-C356-41F2-B11C-01ED7A7A3AF8}"/>
    <cellStyle name="Normal 6 32" xfId="14433" xr:uid="{7B2A056A-B561-4826-8CFD-6516A44727BC}"/>
    <cellStyle name="Normal 6 33" xfId="14434" xr:uid="{D11DDB6F-CF78-4CE8-A40A-69524550FB4A}"/>
    <cellStyle name="Normal 6 34" xfId="14435" xr:uid="{F5CD8425-2A95-4540-9B7B-265B40F35CFA}"/>
    <cellStyle name="Normal 6 35" xfId="14436" xr:uid="{28908A49-E0C6-4ED3-9EDB-D2C1AD3F3963}"/>
    <cellStyle name="Normal 6 36" xfId="14437" xr:uid="{7723E3CA-B2D2-4997-A344-DFF57F3C7FF4}"/>
    <cellStyle name="Normal 6 37" xfId="14438" xr:uid="{0E9D7557-E9EE-478B-A834-B208F3D623F2}"/>
    <cellStyle name="Normal 6 38" xfId="14439" xr:uid="{508C0682-3D6F-4950-BEA2-DF8253CA6EDE}"/>
    <cellStyle name="Normal 6 39" xfId="14440" xr:uid="{8850626C-C028-4B3F-A5C8-797CCC310713}"/>
    <cellStyle name="Normal 6 4" xfId="14441" xr:uid="{EE835FDE-A94C-4824-8CFD-D86510A9EE72}"/>
    <cellStyle name="Normal 6 40" xfId="14442" xr:uid="{51B41779-0B42-4863-8CA9-171ACC756FCF}"/>
    <cellStyle name="Normal 6 41" xfId="14443" xr:uid="{589FF525-0837-4474-BB39-614A00E8CE48}"/>
    <cellStyle name="Normal 6 42" xfId="14444" xr:uid="{C6D0AAB7-5D85-4DA2-AD69-5C01BCAFBD49}"/>
    <cellStyle name="Normal 6 43" xfId="14445" xr:uid="{C281E30F-25C2-4A87-83C9-2BF4C552A833}"/>
    <cellStyle name="Normal 6 44" xfId="14446" xr:uid="{DC19DCA0-5A39-4D4E-AC3A-C7B3A591A810}"/>
    <cellStyle name="Normal 6 45" xfId="14447" xr:uid="{0D68A69E-29B2-40EB-B677-9B16C221C18E}"/>
    <cellStyle name="Normal 6 46" xfId="14448" xr:uid="{A4423E58-34EE-4757-96D2-A5DC2A503881}"/>
    <cellStyle name="Normal 6 47" xfId="14449" xr:uid="{531EDB29-8B05-4446-944D-5DD447D6840D}"/>
    <cellStyle name="Normal 6 48" xfId="14450" xr:uid="{1583715B-4450-47BB-BD3E-A8E97EF9C829}"/>
    <cellStyle name="Normal 6 49" xfId="14451" xr:uid="{CAB19193-EDA4-4508-B526-3339FCA05BFB}"/>
    <cellStyle name="Normal 6 5" xfId="14452" xr:uid="{9284EBCB-6B07-407C-B7A8-11A6279A4E19}"/>
    <cellStyle name="Normal 6 50" xfId="14453" xr:uid="{98F2C45D-A2C0-484D-91EE-7C0D57B99ADF}"/>
    <cellStyle name="Normal 6 51" xfId="14454" xr:uid="{E21A8E28-1CC0-486C-925B-A058BB0715B9}"/>
    <cellStyle name="Normal 6 52" xfId="14455" xr:uid="{75C1486C-03E5-4A23-87E9-7E12BA550245}"/>
    <cellStyle name="Normal 6 53" xfId="14456" xr:uid="{6582813A-870D-4066-8C9F-7EC422144AA9}"/>
    <cellStyle name="Normal 6 54" xfId="14457" xr:uid="{2AA7BAC5-AB11-495F-B54C-D3D3B5959D63}"/>
    <cellStyle name="Normal 6 55" xfId="14458" xr:uid="{EE464146-EEFB-47A6-9A2E-A85EDF9A19E0}"/>
    <cellStyle name="Normal 6 56" xfId="14459" xr:uid="{55F2FFC2-0E35-4B90-AF58-19BA5AD3EC2F}"/>
    <cellStyle name="Normal 6 57" xfId="14460" xr:uid="{974D937C-3E88-4C5D-BD78-98F0F0FD091F}"/>
    <cellStyle name="Normal 6 58" xfId="14461" xr:uid="{8C0DD79C-05A0-49DC-B1A0-F1D7AB91DC28}"/>
    <cellStyle name="Normal 6 59" xfId="14462" xr:uid="{203CDF5D-07BC-4842-A3A8-13F733AB3EAF}"/>
    <cellStyle name="Normal 6 6" xfId="14463" xr:uid="{FBA65505-8F23-40FB-805E-EEAD5F9BCBB4}"/>
    <cellStyle name="Normal 6 60" xfId="14464" xr:uid="{798E9977-921E-4291-B447-4D0CC96538C2}"/>
    <cellStyle name="Normal 6 61" xfId="14465" xr:uid="{C6A93F5B-1FDB-4327-A44A-2B0B95374FC2}"/>
    <cellStyle name="Normal 6 62" xfId="14466" xr:uid="{A0DB8539-60FB-415D-B2F4-B6B5C547832C}"/>
    <cellStyle name="Normal 6 63" xfId="14182" xr:uid="{51912EFF-751A-4C38-9083-A346A51838DE}"/>
    <cellStyle name="Normal 6 7" xfId="14467" xr:uid="{E497D239-0B3B-403A-853F-F40F788C5BF2}"/>
    <cellStyle name="Normal 6 8" xfId="14468" xr:uid="{59D6C867-26A9-4593-AD26-076521445FE1}"/>
    <cellStyle name="Normal 6 9" xfId="14469" xr:uid="{28127DE5-677C-49D5-8E9E-75C3F9410AE5}"/>
    <cellStyle name="Normal 7" xfId="50" xr:uid="{203B3FFB-822C-4E00-96C3-207A4EF340B0}"/>
    <cellStyle name="Normal 7 2" xfId="14471" xr:uid="{B07054EA-A505-4864-A0BC-632D4BFB0149}"/>
    <cellStyle name="Normal 7 2 10" xfId="14472" xr:uid="{97A34FCE-F8A5-4891-8DA7-C3AE9DFE600B}"/>
    <cellStyle name="Normal 7 2 11" xfId="14473" xr:uid="{489CE018-DA08-42C7-90F1-3B1501D936CE}"/>
    <cellStyle name="Normal 7 2 12" xfId="14474" xr:uid="{59671E4A-9B0F-4F0D-9644-7E6B188F7432}"/>
    <cellStyle name="Normal 7 2 13" xfId="14475" xr:uid="{05666B1F-0ACB-4EE2-AF66-35836C9BE719}"/>
    <cellStyle name="Normal 7 2 14" xfId="14476" xr:uid="{18312BFE-C84C-4EB5-8978-92A0262CCE9E}"/>
    <cellStyle name="Normal 7 2 15" xfId="14477" xr:uid="{619BC67C-F621-4FA8-9B05-9AA795605343}"/>
    <cellStyle name="Normal 7 2 16" xfId="14478" xr:uid="{674D247C-CE2D-4BB0-B83B-4F3547BA3A44}"/>
    <cellStyle name="Normal 7 2 17" xfId="14479" xr:uid="{C25CBB96-A0C1-4B03-81C3-86B2950C3CBD}"/>
    <cellStyle name="Normal 7 2 18" xfId="14480" xr:uid="{3668C6AE-73EA-4972-9A35-6B5D6CBA99CC}"/>
    <cellStyle name="Normal 7 2 19" xfId="14481" xr:uid="{EED3CD93-4924-4503-804A-FB58376A4847}"/>
    <cellStyle name="Normal 7 2 2" xfId="14482" xr:uid="{47F4D17C-0DFC-4A5A-81D7-55B0AF933897}"/>
    <cellStyle name="Normal 7 2 2 10" xfId="14483" xr:uid="{8C17F474-903C-44C3-9C7F-7F2AE910DAAB}"/>
    <cellStyle name="Normal 7 2 2 11" xfId="14484" xr:uid="{58B6427D-28D5-463F-B4BD-FA29F0979443}"/>
    <cellStyle name="Normal 7 2 2 12" xfId="14485" xr:uid="{489BFD6D-F090-49EE-9B44-4A11AE358D14}"/>
    <cellStyle name="Normal 7 2 2 13" xfId="14486" xr:uid="{EDF80AD4-50A3-49A0-9562-E2DE73D80DC4}"/>
    <cellStyle name="Normal 7 2 2 14" xfId="14487" xr:uid="{380F05B4-1E2D-473C-87D3-0859E9033CF9}"/>
    <cellStyle name="Normal 7 2 2 15" xfId="14488" xr:uid="{2438F24D-CE02-4BC6-AD94-D65C1950E81F}"/>
    <cellStyle name="Normal 7 2 2 16" xfId="14489" xr:uid="{C3DEE2A6-0532-4256-BC7A-03C671D5B701}"/>
    <cellStyle name="Normal 7 2 2 17" xfId="14490" xr:uid="{7EBE433B-73BC-4DBF-9666-D8CD23E1F1AD}"/>
    <cellStyle name="Normal 7 2 2 18" xfId="14491" xr:uid="{C9B4DB2B-10C0-428C-9272-8E046B585B2B}"/>
    <cellStyle name="Normal 7 2 2 19" xfId="14492" xr:uid="{A5D764F3-D365-4BEC-BC67-D8E10FEE139E}"/>
    <cellStyle name="Normal 7 2 2 2" xfId="14493" xr:uid="{75BF52F7-D119-4E49-8B39-01EBBBB0396F}"/>
    <cellStyle name="Normal 7 2 2 2 10" xfId="14494" xr:uid="{EA4CD1B8-0AD3-45D7-803F-A755753232DB}"/>
    <cellStyle name="Normal 7 2 2 2 11" xfId="14495" xr:uid="{842F0577-86A2-43E8-8B1B-52E68B5D6BF0}"/>
    <cellStyle name="Normal 7 2 2 2 12" xfId="14496" xr:uid="{004B961E-2C27-4865-8B7E-06A7A900478A}"/>
    <cellStyle name="Normal 7 2 2 2 13" xfId="14497" xr:uid="{F009549E-C233-4452-B312-98A4BD3500EB}"/>
    <cellStyle name="Normal 7 2 2 2 14" xfId="14498" xr:uid="{3504D7F1-1846-4D10-B56C-329666E5283C}"/>
    <cellStyle name="Normal 7 2 2 2 15" xfId="14499" xr:uid="{10B8B6A7-ABC0-4E1F-B22B-14495641FCBD}"/>
    <cellStyle name="Normal 7 2 2 2 16" xfId="14500" xr:uid="{FE9B07C7-56C0-4AF9-8E0D-E0CBD64972BF}"/>
    <cellStyle name="Normal 7 2 2 2 17" xfId="14501" xr:uid="{69283422-9D78-4974-BE20-52D8CD32640A}"/>
    <cellStyle name="Normal 7 2 2 2 18" xfId="14502" xr:uid="{DEF97AC6-BFC7-41D5-BC97-66171D2CFBE7}"/>
    <cellStyle name="Normal 7 2 2 2 19" xfId="14503" xr:uid="{C910114B-D143-4924-A3B3-1D3FF768B89D}"/>
    <cellStyle name="Normal 7 2 2 2 2" xfId="14504" xr:uid="{0BB74F67-7D96-4FC3-8BDC-FAACAAF23CBF}"/>
    <cellStyle name="Normal 7 2 2 2 2 10" xfId="14505" xr:uid="{CA4F2227-36E2-4515-9F5C-862CC4AB2FBD}"/>
    <cellStyle name="Normal 7 2 2 2 2 11" xfId="14506" xr:uid="{B02254A0-72D7-4314-9195-74376ED119CC}"/>
    <cellStyle name="Normal 7 2 2 2 2 12" xfId="14507" xr:uid="{F87853F0-F000-4560-8B45-9C37C7F78975}"/>
    <cellStyle name="Normal 7 2 2 2 2 13" xfId="14508" xr:uid="{EE88AE6E-139F-41EF-9655-00B339AC221C}"/>
    <cellStyle name="Normal 7 2 2 2 2 14" xfId="14509" xr:uid="{7E47D503-C419-4F2D-8595-E0AB45955971}"/>
    <cellStyle name="Normal 7 2 2 2 2 15" xfId="14510" xr:uid="{211ACD0E-23B4-4B12-B363-1FAC256418F8}"/>
    <cellStyle name="Normal 7 2 2 2 2 16" xfId="14511" xr:uid="{DF4738E3-E162-496E-A916-074CB0349782}"/>
    <cellStyle name="Normal 7 2 2 2 2 17" xfId="14512" xr:uid="{E5A51B94-E947-4281-B2E3-11D562AE3D36}"/>
    <cellStyle name="Normal 7 2 2 2 2 18" xfId="14513" xr:uid="{4D4BCE45-907F-43A9-BF4F-B04FC2D0CC6B}"/>
    <cellStyle name="Normal 7 2 2 2 2 19" xfId="14514" xr:uid="{19C8FD4E-F56F-4E87-92C7-50DF2A3B4C5A}"/>
    <cellStyle name="Normal 7 2 2 2 2 2" xfId="14515" xr:uid="{3CED4421-535F-46E1-9980-3F18E92FA8B8}"/>
    <cellStyle name="Normal 7 2 2 2 2 20" xfId="14516" xr:uid="{D0C22644-929C-4439-B8E5-58E3CE3257DE}"/>
    <cellStyle name="Normal 7 2 2 2 2 21" xfId="14517" xr:uid="{687A9BAB-36A9-4832-8420-2113C6C3C8AC}"/>
    <cellStyle name="Normal 7 2 2 2 2 22" xfId="14518" xr:uid="{44AF1EF7-9022-41A1-A312-AED46EE9FCE5}"/>
    <cellStyle name="Normal 7 2 2 2 2 23" xfId="14519" xr:uid="{B1A3E8EA-0334-46EB-A4BF-13B9B9033E17}"/>
    <cellStyle name="Normal 7 2 2 2 2 24" xfId="14520" xr:uid="{F6B142D0-7A8C-4248-ACBB-A340748BBD63}"/>
    <cellStyle name="Normal 7 2 2 2 2 25" xfId="14521" xr:uid="{F3FCFA45-40F1-4F32-B732-E9E07A248552}"/>
    <cellStyle name="Normal 7 2 2 2 2 26" xfId="14522" xr:uid="{64E1C1A0-C83A-4F9A-89A3-CDB9E078437B}"/>
    <cellStyle name="Normal 7 2 2 2 2 27" xfId="14523" xr:uid="{E49AC20A-CA3D-4982-A588-A62F9F3CBE24}"/>
    <cellStyle name="Normal 7 2 2 2 2 28" xfId="14524" xr:uid="{E1F7DCCD-4385-46DC-B996-D1F98B5A5AEE}"/>
    <cellStyle name="Normal 7 2 2 2 2 29" xfId="14525" xr:uid="{724AC8AB-152F-45B2-99BB-B4B2F0C33880}"/>
    <cellStyle name="Normal 7 2 2 2 2 3" xfId="14526" xr:uid="{D4BB9F7F-6F17-402E-8BDF-BE4D099FA11C}"/>
    <cellStyle name="Normal 7 2 2 2 2 30" xfId="14527" xr:uid="{49A44AD9-12D6-4FBD-860B-083E36410190}"/>
    <cellStyle name="Normal 7 2 2 2 2 31" xfId="14528" xr:uid="{DFFBFDAA-A127-4421-9346-D1DECAFA3C8C}"/>
    <cellStyle name="Normal 7 2 2 2 2 32" xfId="14529" xr:uid="{64A7FE31-15E0-40DD-AF7B-9299DB2ECACD}"/>
    <cellStyle name="Normal 7 2 2 2 2 33" xfId="14530" xr:uid="{EDD66472-9863-46B1-A7C7-1556BFDC4CDD}"/>
    <cellStyle name="Normal 7 2 2 2 2 34" xfId="14531" xr:uid="{57B76488-379B-4AED-850E-6E488C9E3809}"/>
    <cellStyle name="Normal 7 2 2 2 2 35" xfId="14532" xr:uid="{7758AAA7-9023-462D-8D98-BE558102F5AF}"/>
    <cellStyle name="Normal 7 2 2 2 2 36" xfId="14533" xr:uid="{87378DAC-027F-4D28-8697-094E01188A80}"/>
    <cellStyle name="Normal 7 2 2 2 2 37" xfId="14534" xr:uid="{DA13F802-4140-4C98-90D3-95B8857C12D1}"/>
    <cellStyle name="Normal 7 2 2 2 2 38" xfId="14535" xr:uid="{94AD666A-44F0-4B4A-B7C6-844BE061913C}"/>
    <cellStyle name="Normal 7 2 2 2 2 4" xfId="14536" xr:uid="{848105E5-C851-440E-BFE4-A0577A1CE941}"/>
    <cellStyle name="Normal 7 2 2 2 2 5" xfId="14537" xr:uid="{6738D9EA-2C3A-47FF-A4F3-54D4F094292E}"/>
    <cellStyle name="Normal 7 2 2 2 2 6" xfId="14538" xr:uid="{5D7C0BDD-A50D-4C62-A623-D8BFFA608161}"/>
    <cellStyle name="Normal 7 2 2 2 2 7" xfId="14539" xr:uid="{EC1A8CF8-EA23-42B6-8148-ED3E7DD8AEF8}"/>
    <cellStyle name="Normal 7 2 2 2 2 8" xfId="14540" xr:uid="{780591C5-864E-454A-BAF2-B36834CCCFBB}"/>
    <cellStyle name="Normal 7 2 2 2 2 9" xfId="14541" xr:uid="{8CDEDE62-9883-410F-92E3-073B3AC8F514}"/>
    <cellStyle name="Normal 7 2 2 2 20" xfId="14542" xr:uid="{C79423BA-ED06-4A65-BCEE-453F839F8C67}"/>
    <cellStyle name="Normal 7 2 2 2 21" xfId="14543" xr:uid="{08E2DB8F-3F0D-42F2-B029-CDC3171BC386}"/>
    <cellStyle name="Normal 7 2 2 2 22" xfId="14544" xr:uid="{E97CE18E-F53C-42D6-8BE1-61EFCCD9194A}"/>
    <cellStyle name="Normal 7 2 2 2 23" xfId="14545" xr:uid="{CC6BCB21-DF16-4048-8336-0D856910B2F9}"/>
    <cellStyle name="Normal 7 2 2 2 24" xfId="14546" xr:uid="{308C5504-7A74-488D-918D-D5F84CA60421}"/>
    <cellStyle name="Normal 7 2 2 2 25" xfId="14547" xr:uid="{195AB548-8998-4D15-8E16-9FFD4AA59856}"/>
    <cellStyle name="Normal 7 2 2 2 26" xfId="14548" xr:uid="{ED827467-E35B-4BC4-90BD-FEE7E6FBD6B4}"/>
    <cellStyle name="Normal 7 2 2 2 27" xfId="14549" xr:uid="{8CB43EB2-3622-4B4C-9F9C-3255165313C4}"/>
    <cellStyle name="Normal 7 2 2 2 28" xfId="14550" xr:uid="{B4D2C80D-1DE2-42D9-BBED-A1A4B7C0209A}"/>
    <cellStyle name="Normal 7 2 2 2 29" xfId="14551" xr:uid="{4615D2B9-B8A5-478E-B798-EAC57D6997C3}"/>
    <cellStyle name="Normal 7 2 2 2 3" xfId="14552" xr:uid="{2A1A3605-4322-424F-A530-BE587B734403}"/>
    <cellStyle name="Normal 7 2 2 2 30" xfId="14553" xr:uid="{75BB2DB5-5C54-4AB9-973B-D95293022818}"/>
    <cellStyle name="Normal 7 2 2 2 31" xfId="14554" xr:uid="{1D05D434-2E8D-4027-9161-A96593C89671}"/>
    <cellStyle name="Normal 7 2 2 2 32" xfId="14555" xr:uid="{7FEFAA2A-1BC0-42A2-BE8A-192AAF0E90B6}"/>
    <cellStyle name="Normal 7 2 2 2 33" xfId="14556" xr:uid="{A91D0A33-C1FF-4CE1-9270-95B6A81497D1}"/>
    <cellStyle name="Normal 7 2 2 2 34" xfId="14557" xr:uid="{31E9916E-8D94-4E54-81F0-B50A12A7E085}"/>
    <cellStyle name="Normal 7 2 2 2 35" xfId="14558" xr:uid="{B8072575-F89D-4B1E-8C0E-3F5421A403CE}"/>
    <cellStyle name="Normal 7 2 2 2 36" xfId="14559" xr:uid="{A7E516F0-7D8D-4934-9072-9129C0E43218}"/>
    <cellStyle name="Normal 7 2 2 2 37" xfId="14560" xr:uid="{723755F1-D0EF-4A51-BD35-0544D16B3A18}"/>
    <cellStyle name="Normal 7 2 2 2 38" xfId="14561" xr:uid="{EF63823A-A79C-457C-A380-CB6E44E84ABC}"/>
    <cellStyle name="Normal 7 2 2 2 4" xfId="14562" xr:uid="{327EDB08-333F-445C-8836-3C7615EB1EF4}"/>
    <cellStyle name="Normal 7 2 2 2 5" xfId="14563" xr:uid="{61BBF243-DEF5-48AF-86E0-D8463FDC165D}"/>
    <cellStyle name="Normal 7 2 2 2 6" xfId="14564" xr:uid="{D47A362F-C1C9-4A36-900A-A266D68A5621}"/>
    <cellStyle name="Normal 7 2 2 2 7" xfId="14565" xr:uid="{4E565F6D-E2C6-4099-9703-7D694A62D6AC}"/>
    <cellStyle name="Normal 7 2 2 2 8" xfId="14566" xr:uid="{4CBDCD47-FEBF-4B77-AD46-C424C8417681}"/>
    <cellStyle name="Normal 7 2 2 2 9" xfId="14567" xr:uid="{E907EA80-D183-4FD3-95AD-B7B826301A2F}"/>
    <cellStyle name="Normal 7 2 2 20" xfId="14568" xr:uid="{A34114D8-0C90-4ED5-8847-B4CCE2586BBE}"/>
    <cellStyle name="Normal 7 2 2 21" xfId="14569" xr:uid="{1967A3A9-D432-4286-BA00-342288B84C67}"/>
    <cellStyle name="Normal 7 2 2 22" xfId="14570" xr:uid="{03A09663-B11C-4D0F-8353-1C6CAFAC4EC1}"/>
    <cellStyle name="Normal 7 2 2 23" xfId="14571" xr:uid="{23FAB096-D5D9-4BBE-838B-7B1EF6D494B4}"/>
    <cellStyle name="Normal 7 2 2 24" xfId="14572" xr:uid="{652F174F-8C2E-41CA-A070-D8065703A6C3}"/>
    <cellStyle name="Normal 7 2 2 25" xfId="14573" xr:uid="{6A4883E0-C5F2-44D4-9897-B95576FC25F8}"/>
    <cellStyle name="Normal 7 2 2 26" xfId="14574" xr:uid="{1BB0286A-8967-41B0-93D0-19AC4BA47015}"/>
    <cellStyle name="Normal 7 2 2 27" xfId="14575" xr:uid="{59F7297C-0A01-412A-A518-8CBDFDC4F1DA}"/>
    <cellStyle name="Normal 7 2 2 28" xfId="14576" xr:uid="{62EEBC5C-FEBC-498E-9C4D-CEB280261001}"/>
    <cellStyle name="Normal 7 2 2 29" xfId="14577" xr:uid="{74F5A35D-5C74-4DBB-89CA-60DFFF2D0C84}"/>
    <cellStyle name="Normal 7 2 2 3" xfId="14578" xr:uid="{E8E30272-928F-4A0C-AD7D-D6F5A9173D40}"/>
    <cellStyle name="Normal 7 2 2 30" xfId="14579" xr:uid="{4AA8D517-761A-4F9F-A6D9-F5E78CFDF708}"/>
    <cellStyle name="Normal 7 2 2 31" xfId="14580" xr:uid="{D2B40292-054B-4C26-B23F-358FEE08F4C5}"/>
    <cellStyle name="Normal 7 2 2 32" xfId="14581" xr:uid="{01D3934B-1431-45A6-A2A3-1A4AD39817CC}"/>
    <cellStyle name="Normal 7 2 2 33" xfId="14582" xr:uid="{ED6FCE8F-F381-4A34-96C4-01177E36E12D}"/>
    <cellStyle name="Normal 7 2 2 34" xfId="14583" xr:uid="{ECF403A1-D125-4D16-8047-57ECA9EEA2E1}"/>
    <cellStyle name="Normal 7 2 2 35" xfId="14584" xr:uid="{1AA14FEF-BF7A-4399-86D0-378A65A3A385}"/>
    <cellStyle name="Normal 7 2 2 36" xfId="14585" xr:uid="{702A724D-5B6B-4E31-B377-D78DF26B3D54}"/>
    <cellStyle name="Normal 7 2 2 37" xfId="14586" xr:uid="{9CB1C2E3-40B8-42EF-AAB8-FC40DE7E3F01}"/>
    <cellStyle name="Normal 7 2 2 38" xfId="14587" xr:uid="{428AB37D-8AA9-466D-AFED-E80692431E33}"/>
    <cellStyle name="Normal 7 2 2 39" xfId="14588" xr:uid="{35464CAD-93F7-41EF-8F8C-46C77672BFD3}"/>
    <cellStyle name="Normal 7 2 2 4" xfId="14589" xr:uid="{1F7E7221-A5C6-44A4-9AD0-E8A24A956129}"/>
    <cellStyle name="Normal 7 2 2 40" xfId="14590" xr:uid="{45AD8EA1-E2B0-47EE-93D5-CDADCE52C1D5}"/>
    <cellStyle name="Normal 7 2 2 5" xfId="14591" xr:uid="{79506017-44FA-4126-A95A-4949CA48B784}"/>
    <cellStyle name="Normal 7 2 2 6" xfId="14592" xr:uid="{BAE5FF41-B954-410E-9C52-6BB070EB6B3A}"/>
    <cellStyle name="Normal 7 2 2 7" xfId="14593" xr:uid="{0CA5550B-5759-4E33-8B39-7227F12EA485}"/>
    <cellStyle name="Normal 7 2 2 8" xfId="14594" xr:uid="{384D785C-8C40-49E8-A14B-6726C478157D}"/>
    <cellStyle name="Normal 7 2 2 9" xfId="14595" xr:uid="{85A230E8-51DC-4370-BD38-B2CB9B504569}"/>
    <cellStyle name="Normal 7 2 20" xfId="14596" xr:uid="{14BD12BA-C6A4-408D-B896-0414D6660535}"/>
    <cellStyle name="Normal 7 2 21" xfId="14597" xr:uid="{355D9A59-8821-4519-A2D1-168DB9ACC261}"/>
    <cellStyle name="Normal 7 2 22" xfId="14598" xr:uid="{A3BCA4BB-17AE-4478-B9E3-B9500F32B940}"/>
    <cellStyle name="Normal 7 2 23" xfId="14599" xr:uid="{165BE5BB-FA4D-432A-82E6-4DB337039841}"/>
    <cellStyle name="Normal 7 2 24" xfId="14600" xr:uid="{2701F0C6-24D5-468F-81D7-5F5FA5F3776F}"/>
    <cellStyle name="Normal 7 2 25" xfId="14601" xr:uid="{B1B358F2-8495-4C96-AF8D-262C5FC03C0D}"/>
    <cellStyle name="Normal 7 2 26" xfId="14602" xr:uid="{8BE3BA03-BB57-4897-A5FE-13BC8585972E}"/>
    <cellStyle name="Normal 7 2 27" xfId="14603" xr:uid="{D6566C84-1274-4D25-950D-C0506C89F0BB}"/>
    <cellStyle name="Normal 7 2 28" xfId="14604" xr:uid="{7C8C2233-C371-4401-A4B4-7C62243C1588}"/>
    <cellStyle name="Normal 7 2 29" xfId="14605" xr:uid="{A064238A-C847-4466-9AFA-674FD61BA789}"/>
    <cellStyle name="Normal 7 2 3" xfId="14606" xr:uid="{06C103D8-2B57-46F9-9D7B-0D5CBEACEA22}"/>
    <cellStyle name="Normal 7 2 3 10" xfId="14607" xr:uid="{FBD5EDC1-7ED8-4C56-999F-7B2DBB0B11F7}"/>
    <cellStyle name="Normal 7 2 3 11" xfId="14608" xr:uid="{D4D4DB8A-F0B6-47DE-9F19-5E615EB1EBE1}"/>
    <cellStyle name="Normal 7 2 3 12" xfId="14609" xr:uid="{669FE9BC-19D9-4CD4-865A-8E5351341789}"/>
    <cellStyle name="Normal 7 2 3 13" xfId="14610" xr:uid="{543200C8-3083-4626-9EA0-11A28ECAE00B}"/>
    <cellStyle name="Normal 7 2 3 14" xfId="14611" xr:uid="{31FE959C-6466-4D9C-9118-026D8369BEEA}"/>
    <cellStyle name="Normal 7 2 3 15" xfId="14612" xr:uid="{A4928B82-F44E-4235-87E7-AD0E413E88CA}"/>
    <cellStyle name="Normal 7 2 3 16" xfId="14613" xr:uid="{3BAF5AEB-1250-455B-9A2A-01F5F8099C23}"/>
    <cellStyle name="Normal 7 2 3 17" xfId="14614" xr:uid="{57A89722-4298-4A46-940A-0C18E463B00B}"/>
    <cellStyle name="Normal 7 2 3 18" xfId="14615" xr:uid="{3389FBD4-20DC-4399-A418-9C6AFBDCE95F}"/>
    <cellStyle name="Normal 7 2 3 19" xfId="14616" xr:uid="{773BB8AD-B66F-4FF9-A55B-13852602CEDB}"/>
    <cellStyle name="Normal 7 2 3 2" xfId="14617" xr:uid="{4FA51AD0-17BB-413E-866A-A2DEC2F0C07E}"/>
    <cellStyle name="Normal 7 2 3 2 10" xfId="14618" xr:uid="{671C513C-C430-441F-846C-90886D4C3EDD}"/>
    <cellStyle name="Normal 7 2 3 2 11" xfId="14619" xr:uid="{B0943901-A84F-489B-8009-AD2F6FAB4EDE}"/>
    <cellStyle name="Normal 7 2 3 2 12" xfId="14620" xr:uid="{04AA0F4C-E174-4CF3-994D-AF10F2248FDD}"/>
    <cellStyle name="Normal 7 2 3 2 13" xfId="14621" xr:uid="{ECBFD423-B74E-48BA-AEA3-A22D93094DC2}"/>
    <cellStyle name="Normal 7 2 3 2 14" xfId="14622" xr:uid="{D0665C31-2EA4-4BC6-9BC9-5248BADB6D26}"/>
    <cellStyle name="Normal 7 2 3 2 15" xfId="14623" xr:uid="{C690B5D8-9524-4F92-8CD8-FB5B58C07E72}"/>
    <cellStyle name="Normal 7 2 3 2 16" xfId="14624" xr:uid="{565122E7-4387-4B63-8B80-DF25005CE656}"/>
    <cellStyle name="Normal 7 2 3 2 17" xfId="14625" xr:uid="{3372B93D-4E1A-4B38-8244-515AB0801489}"/>
    <cellStyle name="Normal 7 2 3 2 18" xfId="14626" xr:uid="{F3676857-B92D-4EB7-8132-59CEDA6E0893}"/>
    <cellStyle name="Normal 7 2 3 2 19" xfId="14627" xr:uid="{DEC1A138-2AEE-4C9B-B110-EA471CB2FD4C}"/>
    <cellStyle name="Normal 7 2 3 2 2" xfId="14628" xr:uid="{8ED55C05-1B46-4787-ABCC-753ED32C991E}"/>
    <cellStyle name="Normal 7 2 3 2 20" xfId="14629" xr:uid="{0EB74A61-7BDE-4CEF-96B8-BAB383CE55F3}"/>
    <cellStyle name="Normal 7 2 3 2 21" xfId="14630" xr:uid="{A169AE2B-022A-4BBF-B008-35A4A1368C00}"/>
    <cellStyle name="Normal 7 2 3 2 22" xfId="14631" xr:uid="{AF186436-7645-4ACC-A89A-2608FCF5536C}"/>
    <cellStyle name="Normal 7 2 3 2 23" xfId="14632" xr:uid="{1CE1C8E3-D238-4D61-BB36-6F63BCBDBB8B}"/>
    <cellStyle name="Normal 7 2 3 2 24" xfId="14633" xr:uid="{CB288224-3B10-424E-9C3B-740B30064CAB}"/>
    <cellStyle name="Normal 7 2 3 2 25" xfId="14634" xr:uid="{E210935C-5F40-442B-9FA5-05E47C57EC3A}"/>
    <cellStyle name="Normal 7 2 3 2 26" xfId="14635" xr:uid="{DD8ACBEF-23F9-44FE-93BC-A4023CCD1918}"/>
    <cellStyle name="Normal 7 2 3 2 27" xfId="14636" xr:uid="{61887142-8F63-4905-81F6-7792F07A4CF0}"/>
    <cellStyle name="Normal 7 2 3 2 28" xfId="14637" xr:uid="{86356BEF-4EEB-4445-A66F-B63163042840}"/>
    <cellStyle name="Normal 7 2 3 2 29" xfId="14638" xr:uid="{AECA8729-CEF8-408F-85AB-9842F0CDF106}"/>
    <cellStyle name="Normal 7 2 3 2 3" xfId="14639" xr:uid="{79551081-1340-4FF9-A0D6-C82B5A2D19E1}"/>
    <cellStyle name="Normal 7 2 3 2 30" xfId="14640" xr:uid="{CEACFBF7-C3A6-4C58-AD54-87F8A157449A}"/>
    <cellStyle name="Normal 7 2 3 2 31" xfId="14641" xr:uid="{128C1EAB-75D7-4E1D-B17B-9D7C1F50B6F2}"/>
    <cellStyle name="Normal 7 2 3 2 32" xfId="14642" xr:uid="{7B27CD61-60C1-4CDC-8DBE-999F6B913A6C}"/>
    <cellStyle name="Normal 7 2 3 2 33" xfId="14643" xr:uid="{BB08A5D3-C345-419C-827E-0A085E23ABD1}"/>
    <cellStyle name="Normal 7 2 3 2 34" xfId="14644" xr:uid="{24903242-466C-41EB-BFE0-2CBEA484DDA7}"/>
    <cellStyle name="Normal 7 2 3 2 35" xfId="14645" xr:uid="{0EE35033-D5A0-4DED-AC3B-0EAEEF35DCCD}"/>
    <cellStyle name="Normal 7 2 3 2 36" xfId="14646" xr:uid="{D1911F06-3657-4C33-A77D-8497B1AF9AA4}"/>
    <cellStyle name="Normal 7 2 3 2 37" xfId="14647" xr:uid="{2325FA12-311E-4735-9DF8-7676E2680D81}"/>
    <cellStyle name="Normal 7 2 3 2 38" xfId="14648" xr:uid="{E498A898-0D78-44D6-B6B6-8FFDBF6911A8}"/>
    <cellStyle name="Normal 7 2 3 2 4" xfId="14649" xr:uid="{B0F833D9-6B9B-4225-B2F2-948155EDBE77}"/>
    <cellStyle name="Normal 7 2 3 2 5" xfId="14650" xr:uid="{EDB42E79-E58E-44DA-BB97-6ED8B48A88BE}"/>
    <cellStyle name="Normal 7 2 3 2 6" xfId="14651" xr:uid="{7E5BE1E6-5F92-4F43-9F15-85B5A58EA2C9}"/>
    <cellStyle name="Normal 7 2 3 2 7" xfId="14652" xr:uid="{5511DB58-23A7-4B33-99AB-C50877CE2D07}"/>
    <cellStyle name="Normal 7 2 3 2 8" xfId="14653" xr:uid="{826BC00E-BCD5-411B-83C5-2653FF5063D0}"/>
    <cellStyle name="Normal 7 2 3 2 9" xfId="14654" xr:uid="{CF8CBBE6-E1FE-4347-996D-BC09AC3CC72A}"/>
    <cellStyle name="Normal 7 2 3 20" xfId="14655" xr:uid="{39C995AF-7BAC-4C98-A2D4-C2AE8293F303}"/>
    <cellStyle name="Normal 7 2 3 21" xfId="14656" xr:uid="{B4B0C6B1-8478-4BA0-8ACC-0A6CCAB0CA16}"/>
    <cellStyle name="Normal 7 2 3 22" xfId="14657" xr:uid="{904E0B84-C814-4D59-B713-6D1274164777}"/>
    <cellStyle name="Normal 7 2 3 23" xfId="14658" xr:uid="{0BE7ACE5-2CFE-4A84-9C68-BD18320924E0}"/>
    <cellStyle name="Normal 7 2 3 24" xfId="14659" xr:uid="{D7727B1C-6023-49E6-8CD9-4EBCC6088743}"/>
    <cellStyle name="Normal 7 2 3 25" xfId="14660" xr:uid="{7ACE8303-3028-4638-94CD-5D3899E18462}"/>
    <cellStyle name="Normal 7 2 3 26" xfId="14661" xr:uid="{707BA8B9-F927-4667-A6BF-3319A89DE64F}"/>
    <cellStyle name="Normal 7 2 3 27" xfId="14662" xr:uid="{D754693D-C9F9-408A-982C-79D67A808120}"/>
    <cellStyle name="Normal 7 2 3 28" xfId="14663" xr:uid="{09889A31-AB5B-4B3E-96E4-A3D06BC665AD}"/>
    <cellStyle name="Normal 7 2 3 29" xfId="14664" xr:uid="{DBB53869-2091-49C8-BF27-2EE74B1991EB}"/>
    <cellStyle name="Normal 7 2 3 3" xfId="14665" xr:uid="{1A2BF331-AFAE-487E-AEAA-BD9192B49110}"/>
    <cellStyle name="Normal 7 2 3 30" xfId="14666" xr:uid="{B7BAE625-EDDA-4E37-8DC1-36299AD9B34E}"/>
    <cellStyle name="Normal 7 2 3 31" xfId="14667" xr:uid="{60F156D1-89EA-4542-BCD4-79C0851BD214}"/>
    <cellStyle name="Normal 7 2 3 32" xfId="14668" xr:uid="{250D5083-3436-4AC1-A7DF-B2C04E58A6CA}"/>
    <cellStyle name="Normal 7 2 3 33" xfId="14669" xr:uid="{DE303067-8B82-41FD-A0D8-3C410172CED4}"/>
    <cellStyle name="Normal 7 2 3 34" xfId="14670" xr:uid="{43DFB72A-EEFD-4029-9EA8-20265CDAA440}"/>
    <cellStyle name="Normal 7 2 3 35" xfId="14671" xr:uid="{1EC1B216-7467-4991-A751-D9472FE80F2F}"/>
    <cellStyle name="Normal 7 2 3 36" xfId="14672" xr:uid="{9BE51C26-2E96-44BE-A7FD-8929F4DA2C2B}"/>
    <cellStyle name="Normal 7 2 3 37" xfId="14673" xr:uid="{18177789-B2DA-42EB-AAD7-7EC0AEE6BAC5}"/>
    <cellStyle name="Normal 7 2 3 38" xfId="14674" xr:uid="{B2C6D39B-95CB-4DCF-8EA3-B3AA0CE99776}"/>
    <cellStyle name="Normal 7 2 3 4" xfId="14675" xr:uid="{10FCE1C7-4851-4E68-9C08-0FC35ACBEA7E}"/>
    <cellStyle name="Normal 7 2 3 5" xfId="14676" xr:uid="{063351A8-3DAD-4D72-BA09-0314E29B3C6D}"/>
    <cellStyle name="Normal 7 2 3 6" xfId="14677" xr:uid="{DBDB1447-51FC-496C-9B85-390A8D574750}"/>
    <cellStyle name="Normal 7 2 3 7" xfId="14678" xr:uid="{2F7E771B-A4F6-4ED8-B69F-28CF27128061}"/>
    <cellStyle name="Normal 7 2 3 8" xfId="14679" xr:uid="{5B205735-6759-40E8-AF4E-364BD63005A5}"/>
    <cellStyle name="Normal 7 2 3 9" xfId="14680" xr:uid="{12F7BF7C-3A5E-44E3-BA37-2D5A48FD1D6E}"/>
    <cellStyle name="Normal 7 2 30" xfId="14681" xr:uid="{5AD0423A-3301-474B-A164-C3C16E3C15EF}"/>
    <cellStyle name="Normal 7 2 31" xfId="14682" xr:uid="{16E739B1-4F92-43FF-8F38-0EC24B79D77A}"/>
    <cellStyle name="Normal 7 2 32" xfId="14683" xr:uid="{D2D43FA1-6F37-419C-B8C6-7CA9E940A0D7}"/>
    <cellStyle name="Normal 7 2 33" xfId="14684" xr:uid="{24394E3B-8BD9-45FD-AEC8-AE6A4ACCB82E}"/>
    <cellStyle name="Normal 7 2 34" xfId="14685" xr:uid="{C496992A-16F5-40B7-A8A7-1914F449304F}"/>
    <cellStyle name="Normal 7 2 35" xfId="14686" xr:uid="{117A3724-0118-4F9A-B771-2BC57E43EF3B}"/>
    <cellStyle name="Normal 7 2 36" xfId="14687" xr:uid="{2EE0FCD2-0540-47CB-88C0-BE4758E8EED5}"/>
    <cellStyle name="Normal 7 2 37" xfId="14688" xr:uid="{561EC624-EE07-4059-8F2B-591B66BFB701}"/>
    <cellStyle name="Normal 7 2 38" xfId="14689" xr:uid="{87FABBE1-4BB5-42BB-8660-7D1B467BA38D}"/>
    <cellStyle name="Normal 7 2 39" xfId="14690" xr:uid="{AFDDBB71-49B4-4380-A008-05EAC79229FB}"/>
    <cellStyle name="Normal 7 2 4" xfId="14691" xr:uid="{B148805B-F758-46B9-A164-4A7ED35F7B80}"/>
    <cellStyle name="Normal 7 2 40" xfId="14692" xr:uid="{55B4F663-7D4A-4C0D-9EB4-3D4D96EF66E5}"/>
    <cellStyle name="Normal 7 2 41" xfId="14693" xr:uid="{F6175E85-BA6A-4D4F-92CB-61CAB7BA87A6}"/>
    <cellStyle name="Normal 7 2 42" xfId="14694" xr:uid="{3FEC2684-6993-493C-85BD-3662FA45A490}"/>
    <cellStyle name="Normal 7 2 43" xfId="14695" xr:uid="{DB8E5420-9D16-4BE2-BBBD-39193CD4A269}"/>
    <cellStyle name="Normal 7 2 44" xfId="14696" xr:uid="{F5429912-6882-49A2-8862-FADFDA840F62}"/>
    <cellStyle name="Normal 7 2 45" xfId="14697" xr:uid="{67D66C7D-70D7-42DF-9679-D3FD933682DF}"/>
    <cellStyle name="Normal 7 2 46" xfId="14698" xr:uid="{E652B061-EA7A-46CB-844D-AD055F5A1E6B}"/>
    <cellStyle name="Normal 7 2 47" xfId="14699" xr:uid="{1716EFFD-0985-4064-B97F-65807B8CD716}"/>
    <cellStyle name="Normal 7 2 5" xfId="14700" xr:uid="{EDBDA4DF-81E4-4A58-8104-D7098E60BC0E}"/>
    <cellStyle name="Normal 7 2 6" xfId="14701" xr:uid="{F5DF4BFE-73DD-4ADF-9F84-10C552242EB9}"/>
    <cellStyle name="Normal 7 2 7" xfId="14702" xr:uid="{D15E7BA1-E3C1-4100-922D-4ED54205FDA7}"/>
    <cellStyle name="Normal 7 2 8" xfId="14703" xr:uid="{B4A003A8-4C9B-4255-8563-D93A9D325696}"/>
    <cellStyle name="Normal 7 2 9" xfId="14704" xr:uid="{3DCC539A-0260-4E24-B818-8501C8F36C20}"/>
    <cellStyle name="Normal 7 3" xfId="14705" xr:uid="{88AB8253-A1CC-4878-A293-C7D899F2D6CC}"/>
    <cellStyle name="Normal 7 3 10" xfId="14706" xr:uid="{40A36AEE-9DBE-44A2-8BAC-32B5CE7C3795}"/>
    <cellStyle name="Normal 7 3 11" xfId="14707" xr:uid="{C6726F92-4EAD-48D0-B5BB-93B9C69E58D3}"/>
    <cellStyle name="Normal 7 3 12" xfId="14708" xr:uid="{9D96CEC1-7478-43F9-B5B2-0537DDAE25E9}"/>
    <cellStyle name="Normal 7 3 13" xfId="14709" xr:uid="{00B807EE-7A7E-43A9-8927-3F533C6E2DC9}"/>
    <cellStyle name="Normal 7 3 14" xfId="14710" xr:uid="{2DE26441-5570-421C-8602-A194C2CD2CB5}"/>
    <cellStyle name="Normal 7 3 15" xfId="14711" xr:uid="{7FC30F43-9F54-43FC-A14D-BA7293E21C45}"/>
    <cellStyle name="Normal 7 3 16" xfId="14712" xr:uid="{8066456B-AC7B-4C0B-B935-4F371E42221C}"/>
    <cellStyle name="Normal 7 3 17" xfId="14713" xr:uid="{ABB6C681-7241-4BC2-9E73-152DA82F5B71}"/>
    <cellStyle name="Normal 7 3 18" xfId="14714" xr:uid="{BFA28E89-957E-4A4B-B1AC-31F6C47C6F71}"/>
    <cellStyle name="Normal 7 3 19" xfId="14715" xr:uid="{D497718B-2890-4CE1-B8E1-4F5FC6E64D41}"/>
    <cellStyle name="Normal 7 3 2" xfId="14716" xr:uid="{3BC1D88E-FF6E-4465-96FA-4E7BC8C1C133}"/>
    <cellStyle name="Normal 7 3 2 10" xfId="14717" xr:uid="{19D3DD16-163D-40FE-959F-BD4342AF8367}"/>
    <cellStyle name="Normal 7 3 2 11" xfId="14718" xr:uid="{8BFAA288-A902-4CD2-BC8D-26696E0769FF}"/>
    <cellStyle name="Normal 7 3 2 12" xfId="14719" xr:uid="{27F53AB0-0236-441F-8B7E-A3AA22E1D083}"/>
    <cellStyle name="Normal 7 3 2 13" xfId="14720" xr:uid="{5DA94F6B-A13E-4F78-AEC6-4BB23BBE382E}"/>
    <cellStyle name="Normal 7 3 2 14" xfId="14721" xr:uid="{79DF7B20-0C5F-4A34-9C0C-F4C7ED42B8DA}"/>
    <cellStyle name="Normal 7 3 2 15" xfId="14722" xr:uid="{24D81544-4B3E-4F96-92D4-C2D6882C6585}"/>
    <cellStyle name="Normal 7 3 2 16" xfId="14723" xr:uid="{ED10AE36-2B5F-4838-A10C-8CB3309EB02E}"/>
    <cellStyle name="Normal 7 3 2 17" xfId="14724" xr:uid="{B0D48514-3531-4317-899E-57A047EE66B5}"/>
    <cellStyle name="Normal 7 3 2 18" xfId="14725" xr:uid="{493F57D0-0953-47FB-A3F7-01C7E8C2000D}"/>
    <cellStyle name="Normal 7 3 2 19" xfId="14726" xr:uid="{80ED76F2-4860-4B32-AD19-2FBC77EF30C9}"/>
    <cellStyle name="Normal 7 3 2 2" xfId="14727" xr:uid="{D9BB05C6-0967-4596-9780-C95CA44EE887}"/>
    <cellStyle name="Normal 7 3 2 2 10" xfId="14728" xr:uid="{6FBD4861-6096-4BF7-9CDC-24C385DEF080}"/>
    <cellStyle name="Normal 7 3 2 2 11" xfId="14729" xr:uid="{5812BFBE-4993-4BB8-9BAE-66CA8D7C1538}"/>
    <cellStyle name="Normal 7 3 2 2 12" xfId="14730" xr:uid="{4B582051-D386-4D00-918B-152558454007}"/>
    <cellStyle name="Normal 7 3 2 2 13" xfId="14731" xr:uid="{E3D63F68-4183-482A-8E2F-95EC25341385}"/>
    <cellStyle name="Normal 7 3 2 2 14" xfId="14732" xr:uid="{66481D5D-491F-4707-9E87-CC9ED1CFE615}"/>
    <cellStyle name="Normal 7 3 2 2 15" xfId="14733" xr:uid="{39CDE1F6-4537-4041-AB18-E89EEB62680F}"/>
    <cellStyle name="Normal 7 3 2 2 16" xfId="14734" xr:uid="{84CBA3F4-8E9F-4482-A024-DCE47E773A2D}"/>
    <cellStyle name="Normal 7 3 2 2 17" xfId="14735" xr:uid="{68340BA2-CDC9-408D-869D-A54416066CA5}"/>
    <cellStyle name="Normal 7 3 2 2 18" xfId="14736" xr:uid="{7E3938FC-D650-4478-AA42-DBD48F1D405D}"/>
    <cellStyle name="Normal 7 3 2 2 19" xfId="14737" xr:uid="{F96EB8E0-8B55-466F-9CF5-02CF9FB76278}"/>
    <cellStyle name="Normal 7 3 2 2 2" xfId="14738" xr:uid="{48966907-669C-460A-9DC8-754A437AEFE6}"/>
    <cellStyle name="Normal 7 3 2 2 2 10" xfId="14739" xr:uid="{E52E4256-7F95-4EE8-AED2-1C1EB021803F}"/>
    <cellStyle name="Normal 7 3 2 2 2 11" xfId="14740" xr:uid="{A2FF9913-2F14-44D7-AE46-A27160D69EDF}"/>
    <cellStyle name="Normal 7 3 2 2 2 12" xfId="14741" xr:uid="{054ECC95-315F-4925-9F3F-2F4FF73BE442}"/>
    <cellStyle name="Normal 7 3 2 2 2 13" xfId="14742" xr:uid="{E4F3B347-0C3A-4A43-93E2-8A482D454B61}"/>
    <cellStyle name="Normal 7 3 2 2 2 14" xfId="14743" xr:uid="{9FDA1D2F-1833-43C0-88F9-8F49A34FEEE7}"/>
    <cellStyle name="Normal 7 3 2 2 2 15" xfId="14744" xr:uid="{6F9AB395-30BA-4835-9AE8-423911678420}"/>
    <cellStyle name="Normal 7 3 2 2 2 16" xfId="14745" xr:uid="{40138F2E-9181-4A07-A7CF-DB8A65F55ED4}"/>
    <cellStyle name="Normal 7 3 2 2 2 17" xfId="14746" xr:uid="{75573314-A64E-4A85-B603-E421644D1F6D}"/>
    <cellStyle name="Normal 7 3 2 2 2 18" xfId="14747" xr:uid="{2E4D80AE-4D83-43CE-A76E-E3F1C43E5D18}"/>
    <cellStyle name="Normal 7 3 2 2 2 19" xfId="14748" xr:uid="{CFE7F307-C19A-478C-983F-A54121D40F8E}"/>
    <cellStyle name="Normal 7 3 2 2 2 2" xfId="14749" xr:uid="{94904C37-B3DD-49AE-BA5C-099153780C42}"/>
    <cellStyle name="Normal 7 3 2 2 2 20" xfId="14750" xr:uid="{C865C6AA-82C5-49CF-A2A4-F2101E765120}"/>
    <cellStyle name="Normal 7 3 2 2 2 21" xfId="14751" xr:uid="{D8AD2528-104D-4D0A-901E-532C67E61AE0}"/>
    <cellStyle name="Normal 7 3 2 2 2 22" xfId="14752" xr:uid="{FFB76B69-14DF-498C-9E1F-E28E2E616B00}"/>
    <cellStyle name="Normal 7 3 2 2 2 23" xfId="14753" xr:uid="{394C4F94-D730-47E9-8D2B-52C23B4315E5}"/>
    <cellStyle name="Normal 7 3 2 2 2 24" xfId="14754" xr:uid="{6108B6E4-D32E-43E8-BAFC-B793918F635B}"/>
    <cellStyle name="Normal 7 3 2 2 2 25" xfId="14755" xr:uid="{587079ED-A936-4D3D-B447-BA10496B1C4F}"/>
    <cellStyle name="Normal 7 3 2 2 2 26" xfId="14756" xr:uid="{32D575FF-EF54-48D5-B9E6-A9FDF2A60E0A}"/>
    <cellStyle name="Normal 7 3 2 2 2 27" xfId="14757" xr:uid="{9A2B837E-D9EC-48AD-81F8-963C0045E2F3}"/>
    <cellStyle name="Normal 7 3 2 2 2 28" xfId="14758" xr:uid="{477F8887-1322-468D-B5C1-BC95C2D68DC4}"/>
    <cellStyle name="Normal 7 3 2 2 2 29" xfId="14759" xr:uid="{B192263E-0EA0-496F-89F5-102D400C9C2B}"/>
    <cellStyle name="Normal 7 3 2 2 2 3" xfId="14760" xr:uid="{70A8D214-B5BF-41ED-9783-36094A0F0E7E}"/>
    <cellStyle name="Normal 7 3 2 2 2 30" xfId="14761" xr:uid="{3796B2A4-B125-4F12-ABEF-131C15810A28}"/>
    <cellStyle name="Normal 7 3 2 2 2 31" xfId="14762" xr:uid="{F8821BC3-5EA5-43C9-9F89-6AFC522F983D}"/>
    <cellStyle name="Normal 7 3 2 2 2 32" xfId="14763" xr:uid="{392258EC-B22B-40EA-BCB9-DDE8517431E0}"/>
    <cellStyle name="Normal 7 3 2 2 2 33" xfId="14764" xr:uid="{CD0CCF0A-46B4-4952-8646-717BE80F5204}"/>
    <cellStyle name="Normal 7 3 2 2 2 34" xfId="14765" xr:uid="{CDECF9F3-C2B1-4C20-87C4-02F306795885}"/>
    <cellStyle name="Normal 7 3 2 2 2 35" xfId="14766" xr:uid="{95812B67-0BE1-4BDF-B41C-599665BED2EC}"/>
    <cellStyle name="Normal 7 3 2 2 2 36" xfId="14767" xr:uid="{95446932-8EB2-42EE-9166-029B5447DB75}"/>
    <cellStyle name="Normal 7 3 2 2 2 37" xfId="14768" xr:uid="{2F73E680-8AC7-4AD5-9D24-4FE9ED75A4EE}"/>
    <cellStyle name="Normal 7 3 2 2 2 38" xfId="14769" xr:uid="{F0431083-27D7-4ED3-9364-86EBB7D913AC}"/>
    <cellStyle name="Normal 7 3 2 2 2 4" xfId="14770" xr:uid="{7EE7C36C-4081-49F2-BAC9-EBA2C7CC9F70}"/>
    <cellStyle name="Normal 7 3 2 2 2 5" xfId="14771" xr:uid="{C30DC9A9-13C4-405C-B72F-F28091B911D3}"/>
    <cellStyle name="Normal 7 3 2 2 2 6" xfId="14772" xr:uid="{61179844-DAEE-4667-B382-F0780FD4FE1B}"/>
    <cellStyle name="Normal 7 3 2 2 2 7" xfId="14773" xr:uid="{30B2E891-56C5-41F8-AF43-DD59C2296183}"/>
    <cellStyle name="Normal 7 3 2 2 2 8" xfId="14774" xr:uid="{14954D25-0F93-42F7-ADD3-F36CE4FD5F10}"/>
    <cellStyle name="Normal 7 3 2 2 2 9" xfId="14775" xr:uid="{C38E487B-44E7-49BC-8954-6990C9605A8A}"/>
    <cellStyle name="Normal 7 3 2 2 20" xfId="14776" xr:uid="{7F11EE1E-DCCC-4C64-8BEE-811FEE287AFC}"/>
    <cellStyle name="Normal 7 3 2 2 21" xfId="14777" xr:uid="{3937071E-780F-460B-913C-921CB0C614EE}"/>
    <cellStyle name="Normal 7 3 2 2 22" xfId="14778" xr:uid="{31D77C30-7C69-471D-AA21-92E1DC2B76D0}"/>
    <cellStyle name="Normal 7 3 2 2 23" xfId="14779" xr:uid="{B5F1D120-99DF-4B29-93A6-CB97B35780D4}"/>
    <cellStyle name="Normal 7 3 2 2 24" xfId="14780" xr:uid="{FB7E6A64-73E0-4716-946B-FFC7290E771A}"/>
    <cellStyle name="Normal 7 3 2 2 25" xfId="14781" xr:uid="{37505D6F-CBB5-45D4-86B2-13E6067A3C34}"/>
    <cellStyle name="Normal 7 3 2 2 26" xfId="14782" xr:uid="{BCEA2A4D-6438-49AB-85E0-27493AA9A4CB}"/>
    <cellStyle name="Normal 7 3 2 2 27" xfId="14783" xr:uid="{E7D72898-51A5-45FE-9368-5D1F9B9177FC}"/>
    <cellStyle name="Normal 7 3 2 2 28" xfId="14784" xr:uid="{07C957DA-18F1-49A4-B35B-23914D1EC751}"/>
    <cellStyle name="Normal 7 3 2 2 29" xfId="14785" xr:uid="{46BFA26E-167B-449B-A98B-45EDF1663504}"/>
    <cellStyle name="Normal 7 3 2 2 3" xfId="14786" xr:uid="{A71618AE-B742-4765-A31F-80BA7E17242D}"/>
    <cellStyle name="Normal 7 3 2 2 30" xfId="14787" xr:uid="{E708FB64-C524-47F9-B69D-D84EF155D35F}"/>
    <cellStyle name="Normal 7 3 2 2 31" xfId="14788" xr:uid="{15222118-57E0-40AB-9B0B-B6929C1D786B}"/>
    <cellStyle name="Normal 7 3 2 2 32" xfId="14789" xr:uid="{5DE76667-281F-40A2-83D8-EA8C05945F91}"/>
    <cellStyle name="Normal 7 3 2 2 33" xfId="14790" xr:uid="{E8CFB953-0873-470C-AD9A-7AE675644C59}"/>
    <cellStyle name="Normal 7 3 2 2 34" xfId="14791" xr:uid="{148F5F4B-DD3F-4981-9460-657C409E9588}"/>
    <cellStyle name="Normal 7 3 2 2 35" xfId="14792" xr:uid="{8B8E8455-FF95-4B3D-B098-7F0DC8E33A5B}"/>
    <cellStyle name="Normal 7 3 2 2 36" xfId="14793" xr:uid="{2433180D-6ED8-4BCE-B325-D8A452495DCA}"/>
    <cellStyle name="Normal 7 3 2 2 37" xfId="14794" xr:uid="{DAAC996C-D81A-4EC0-B9C0-31BC987110BE}"/>
    <cellStyle name="Normal 7 3 2 2 38" xfId="14795" xr:uid="{1B546655-0765-4843-AD5E-5B4D96BF5831}"/>
    <cellStyle name="Normal 7 3 2 2 4" xfId="14796" xr:uid="{995C0FBB-5F48-45B8-815C-1AC956BD53E0}"/>
    <cellStyle name="Normal 7 3 2 2 5" xfId="14797" xr:uid="{AD09A6A7-4BEA-45FE-B5D4-BFFA2AF0266E}"/>
    <cellStyle name="Normal 7 3 2 2 6" xfId="14798" xr:uid="{3E4D1CB4-1573-4DD1-A99B-6D6FD13267E1}"/>
    <cellStyle name="Normal 7 3 2 2 7" xfId="14799" xr:uid="{81D386D3-73BF-40F2-8694-EB20939B8992}"/>
    <cellStyle name="Normal 7 3 2 2 8" xfId="14800" xr:uid="{CC1236F5-FA1C-48A9-857E-2174221C4282}"/>
    <cellStyle name="Normal 7 3 2 2 9" xfId="14801" xr:uid="{06E630C9-1B7E-459F-BDCD-51A2B98F6B65}"/>
    <cellStyle name="Normal 7 3 2 20" xfId="14802" xr:uid="{5DB5A6E2-88FB-4574-BFA2-2A9946609391}"/>
    <cellStyle name="Normal 7 3 2 21" xfId="14803" xr:uid="{5E134FD5-53BF-4E5D-A0CA-584BAE625744}"/>
    <cellStyle name="Normal 7 3 2 22" xfId="14804" xr:uid="{3033F6C1-6959-4A44-A7FC-3E4ED42FA388}"/>
    <cellStyle name="Normal 7 3 2 23" xfId="14805" xr:uid="{D41CDF92-814F-4545-ACC4-FFBDA73BB9B5}"/>
    <cellStyle name="Normal 7 3 2 24" xfId="14806" xr:uid="{D0BF2E7D-2EC1-4FB0-8443-2133C6933336}"/>
    <cellStyle name="Normal 7 3 2 25" xfId="14807" xr:uid="{9C0D2085-90D8-461B-BE76-0118E929CEC1}"/>
    <cellStyle name="Normal 7 3 2 26" xfId="14808" xr:uid="{CB5755C4-2434-40F7-AAE6-176FA1CB56DC}"/>
    <cellStyle name="Normal 7 3 2 27" xfId="14809" xr:uid="{35ADE036-C10A-412C-91AB-315B7367ABF2}"/>
    <cellStyle name="Normal 7 3 2 28" xfId="14810" xr:uid="{D0965A0D-F05E-4FD0-9E80-8B90BBD26A53}"/>
    <cellStyle name="Normal 7 3 2 29" xfId="14811" xr:uid="{1607387A-7B05-496C-A1AD-DE1E33AE2515}"/>
    <cellStyle name="Normal 7 3 2 3" xfId="14812" xr:uid="{53CFDED2-2228-4455-A51D-7DCBE2F5C8F7}"/>
    <cellStyle name="Normal 7 3 2 30" xfId="14813" xr:uid="{3D80991D-A808-44ED-8F41-7D4A7C235A66}"/>
    <cellStyle name="Normal 7 3 2 31" xfId="14814" xr:uid="{3C1C2D25-5F3D-43EC-915B-AC96BEFD6071}"/>
    <cellStyle name="Normal 7 3 2 32" xfId="14815" xr:uid="{C1B5C648-AECD-4E11-97E0-336FC228A3CF}"/>
    <cellStyle name="Normal 7 3 2 33" xfId="14816" xr:uid="{92292740-8F69-491B-9FEC-32F9EE0352F6}"/>
    <cellStyle name="Normal 7 3 2 34" xfId="14817" xr:uid="{B500CE8D-ABFD-4698-AA96-68629E468472}"/>
    <cellStyle name="Normal 7 3 2 35" xfId="14818" xr:uid="{28664BDC-259E-4079-980F-B322D2E44854}"/>
    <cellStyle name="Normal 7 3 2 36" xfId="14819" xr:uid="{D114BAB9-0022-4FE8-B3E7-04199D07A4B1}"/>
    <cellStyle name="Normal 7 3 2 37" xfId="14820" xr:uid="{B7DB5601-93E6-4BD8-94B0-7EB4B9A62BFE}"/>
    <cellStyle name="Normal 7 3 2 38" xfId="14821" xr:uid="{6F0CA0D8-F64B-4703-B117-95A2E534E0FF}"/>
    <cellStyle name="Normal 7 3 2 39" xfId="14822" xr:uid="{FF9E3F1D-9806-4BFD-A20E-86DD04900F31}"/>
    <cellStyle name="Normal 7 3 2 4" xfId="14823" xr:uid="{6EEB1651-C6D4-4B6A-9F52-0B277C91B38E}"/>
    <cellStyle name="Normal 7 3 2 40" xfId="14824" xr:uid="{E894BDDA-D0BF-4665-9AAF-ABE715E195BB}"/>
    <cellStyle name="Normal 7 3 2 5" xfId="14825" xr:uid="{8F522DE9-D0B8-430E-A165-4E0E30E310FE}"/>
    <cellStyle name="Normal 7 3 2 6" xfId="14826" xr:uid="{07A3B3BE-B13E-4B16-816B-72A8809E3A6B}"/>
    <cellStyle name="Normal 7 3 2 7" xfId="14827" xr:uid="{3BBAB570-8F44-4C9E-A09E-8B0ECDF9F3E2}"/>
    <cellStyle name="Normal 7 3 2 8" xfId="14828" xr:uid="{E9071BA1-5541-44A1-B2B9-197746ED91B3}"/>
    <cellStyle name="Normal 7 3 2 9" xfId="14829" xr:uid="{5C711AA0-79D8-4366-9EB3-3E2D65763C4F}"/>
    <cellStyle name="Normal 7 3 20" xfId="14830" xr:uid="{7BCDF7A0-754B-442C-95CB-B56888E4BEE7}"/>
    <cellStyle name="Normal 7 3 21" xfId="14831" xr:uid="{A2B75988-24B8-4B10-B557-6360AEA92826}"/>
    <cellStyle name="Normal 7 3 22" xfId="14832" xr:uid="{2CDEF0A9-DD83-4CF3-89F2-EEEF70602FDD}"/>
    <cellStyle name="Normal 7 3 23" xfId="14833" xr:uid="{CCF9384D-C850-4786-9537-A41445EF6185}"/>
    <cellStyle name="Normal 7 3 24" xfId="14834" xr:uid="{36F62FFB-2A77-4FB2-A969-1E17BEDDEA82}"/>
    <cellStyle name="Normal 7 3 25" xfId="14835" xr:uid="{1191C8E4-276C-44B8-92B3-6F97541AF047}"/>
    <cellStyle name="Normal 7 3 26" xfId="14836" xr:uid="{7BB710CB-8738-42B0-BDE2-5D4367DB2B00}"/>
    <cellStyle name="Normal 7 3 27" xfId="14837" xr:uid="{A280384E-B5FA-4A4D-A94C-DA6B8D8E72C6}"/>
    <cellStyle name="Normal 7 3 28" xfId="14838" xr:uid="{9482F33B-7348-4519-9A6B-7FA67FA0C69A}"/>
    <cellStyle name="Normal 7 3 29" xfId="14839" xr:uid="{2C865E4C-2EB2-407C-9A09-82A810A19483}"/>
    <cellStyle name="Normal 7 3 3" xfId="14840" xr:uid="{25C0E186-15E4-4FF6-B40A-C4753158EB43}"/>
    <cellStyle name="Normal 7 3 3 10" xfId="14841" xr:uid="{A96ABDBC-60BD-410B-9B97-6D53217A8E22}"/>
    <cellStyle name="Normal 7 3 3 11" xfId="14842" xr:uid="{3684AE38-82FB-414A-9902-B15B4FAD9665}"/>
    <cellStyle name="Normal 7 3 3 12" xfId="14843" xr:uid="{E5AE7F6C-25A4-4BEF-A28A-B63794F09B5C}"/>
    <cellStyle name="Normal 7 3 3 13" xfId="14844" xr:uid="{B2235CC0-B9DC-4A8E-976B-EE3F601BEB6A}"/>
    <cellStyle name="Normal 7 3 3 14" xfId="14845" xr:uid="{A9A82ED2-E907-427E-866E-592F5CF43E82}"/>
    <cellStyle name="Normal 7 3 3 15" xfId="14846" xr:uid="{87E51E1B-F056-441A-A1B1-A85EC54A7D4A}"/>
    <cellStyle name="Normal 7 3 3 16" xfId="14847" xr:uid="{2ABE22A3-6A1C-4D44-A025-6FF099A6A3CB}"/>
    <cellStyle name="Normal 7 3 3 17" xfId="14848" xr:uid="{72540CD4-BE96-49DF-9062-F0BA2A838CA4}"/>
    <cellStyle name="Normal 7 3 3 18" xfId="14849" xr:uid="{DB9F1190-9435-4C48-80F3-FDEFAB93225F}"/>
    <cellStyle name="Normal 7 3 3 19" xfId="14850" xr:uid="{1693E8EF-1636-493E-BCF0-EED4C77B9DC4}"/>
    <cellStyle name="Normal 7 3 3 2" xfId="14851" xr:uid="{6F28FCEF-01AF-449E-942D-A05A4E5DBD4D}"/>
    <cellStyle name="Normal 7 3 3 2 10" xfId="14852" xr:uid="{E5244ECC-6F8A-404C-B737-955F4FB368C2}"/>
    <cellStyle name="Normal 7 3 3 2 11" xfId="14853" xr:uid="{F9A3816D-3826-460F-A084-2B7092687598}"/>
    <cellStyle name="Normal 7 3 3 2 12" xfId="14854" xr:uid="{529D10E9-1AC3-4996-A552-B693A24AC153}"/>
    <cellStyle name="Normal 7 3 3 2 13" xfId="14855" xr:uid="{59C124B9-5568-4B46-9A76-48D13A51DC99}"/>
    <cellStyle name="Normal 7 3 3 2 14" xfId="14856" xr:uid="{636BFED5-722F-4344-9418-33849F735FE9}"/>
    <cellStyle name="Normal 7 3 3 2 15" xfId="14857" xr:uid="{48ABC64C-D3A3-4401-8A56-2685B68800C9}"/>
    <cellStyle name="Normal 7 3 3 2 16" xfId="14858" xr:uid="{AB50C5F7-E5D5-4985-9CA5-DCE4B395D7A0}"/>
    <cellStyle name="Normal 7 3 3 2 17" xfId="14859" xr:uid="{3CDDD6FA-D696-4E60-8E0B-54B7A025554D}"/>
    <cellStyle name="Normal 7 3 3 2 18" xfId="14860" xr:uid="{61B93036-B34F-4101-B7AE-E66995A8A6B7}"/>
    <cellStyle name="Normal 7 3 3 2 19" xfId="14861" xr:uid="{41160B36-FC74-424B-9476-E4F3F18CB0EE}"/>
    <cellStyle name="Normal 7 3 3 2 2" xfId="14862" xr:uid="{218AED1A-8AD2-4C39-8984-4A1AFBCDD048}"/>
    <cellStyle name="Normal 7 3 3 2 20" xfId="14863" xr:uid="{999A9C37-3D5D-46BA-90CD-D765BCDCA6F3}"/>
    <cellStyle name="Normal 7 3 3 2 21" xfId="14864" xr:uid="{708B93CE-9F35-473E-B483-691E9EA09D45}"/>
    <cellStyle name="Normal 7 3 3 2 22" xfId="14865" xr:uid="{52EF7DEF-1A38-46BF-8C68-B2D00EAB0B41}"/>
    <cellStyle name="Normal 7 3 3 2 23" xfId="14866" xr:uid="{6F753DFD-DB49-4E87-981F-D3EDAC5D1E3B}"/>
    <cellStyle name="Normal 7 3 3 2 24" xfId="14867" xr:uid="{9C5589BA-6F4F-47C1-88CB-8D9FD672D508}"/>
    <cellStyle name="Normal 7 3 3 2 25" xfId="14868" xr:uid="{50743740-CAB1-432D-BB4A-9CC3A153B957}"/>
    <cellStyle name="Normal 7 3 3 2 26" xfId="14869" xr:uid="{CEF6DF7C-646E-428A-A002-F39730E7562C}"/>
    <cellStyle name="Normal 7 3 3 2 27" xfId="14870" xr:uid="{0FDC1831-054F-4E3C-A309-FA4BD2C6FA19}"/>
    <cellStyle name="Normal 7 3 3 2 28" xfId="14871" xr:uid="{B816A2BB-9391-468C-958A-C7ACEA88EFE4}"/>
    <cellStyle name="Normal 7 3 3 2 29" xfId="14872" xr:uid="{5AAF6588-D8CB-45A7-8625-A145534A12A6}"/>
    <cellStyle name="Normal 7 3 3 2 3" xfId="14873" xr:uid="{E6C8CBA2-1106-4F07-BECC-C0E2791D5366}"/>
    <cellStyle name="Normal 7 3 3 2 30" xfId="14874" xr:uid="{E5C14396-DE6C-4112-9754-F14E36755F64}"/>
    <cellStyle name="Normal 7 3 3 2 31" xfId="14875" xr:uid="{48B47A33-4CF3-4266-AED1-D38A2EC26105}"/>
    <cellStyle name="Normal 7 3 3 2 32" xfId="14876" xr:uid="{A8A11070-050E-4DA7-A9F5-A5D559B24D6B}"/>
    <cellStyle name="Normal 7 3 3 2 33" xfId="14877" xr:uid="{04999C75-9032-4BBD-AD65-A6B0F6F3CFB7}"/>
    <cellStyle name="Normal 7 3 3 2 34" xfId="14878" xr:uid="{CB15167A-2AF6-4098-9AAE-F85408618947}"/>
    <cellStyle name="Normal 7 3 3 2 35" xfId="14879" xr:uid="{E9BF54F8-D9A7-465A-B097-44CDE2F796A7}"/>
    <cellStyle name="Normal 7 3 3 2 36" xfId="14880" xr:uid="{BEE80E15-E22D-42F4-9EA4-70A640516D51}"/>
    <cellStyle name="Normal 7 3 3 2 37" xfId="14881" xr:uid="{86608DE8-143C-4CA6-8440-9C52B2BB99A9}"/>
    <cellStyle name="Normal 7 3 3 2 38" xfId="14882" xr:uid="{5231157A-1600-45EB-B510-D8B50626A989}"/>
    <cellStyle name="Normal 7 3 3 2 4" xfId="14883" xr:uid="{96F19184-0585-4298-A480-58810F565D3E}"/>
    <cellStyle name="Normal 7 3 3 2 5" xfId="14884" xr:uid="{E771DC7B-0793-45B6-A094-78777E7FC6AC}"/>
    <cellStyle name="Normal 7 3 3 2 6" xfId="14885" xr:uid="{53A27AB7-9436-4D4F-AB55-03F99C733454}"/>
    <cellStyle name="Normal 7 3 3 2 7" xfId="14886" xr:uid="{3C7774D4-BC44-49A9-B362-50B7F4CB2D0E}"/>
    <cellStyle name="Normal 7 3 3 2 8" xfId="14887" xr:uid="{49DB7F56-0134-412D-956E-8D716ED8C78E}"/>
    <cellStyle name="Normal 7 3 3 2 9" xfId="14888" xr:uid="{F1624552-56B2-4E5C-9D67-58EC1039887A}"/>
    <cellStyle name="Normal 7 3 3 20" xfId="14889" xr:uid="{D0ABC441-9CC6-414B-96E0-5D5AA1B99CD5}"/>
    <cellStyle name="Normal 7 3 3 21" xfId="14890" xr:uid="{F59497DB-B2A1-491C-BEF1-DEC892413CDD}"/>
    <cellStyle name="Normal 7 3 3 22" xfId="14891" xr:uid="{981A7DFA-EC1B-4603-99BA-26AB2555E511}"/>
    <cellStyle name="Normal 7 3 3 23" xfId="14892" xr:uid="{77DA9853-0E6B-451B-B546-E7E58AB41172}"/>
    <cellStyle name="Normal 7 3 3 24" xfId="14893" xr:uid="{38634ADF-D7E3-457B-8250-A693E36D181C}"/>
    <cellStyle name="Normal 7 3 3 25" xfId="14894" xr:uid="{D522B342-5F85-4CA0-B806-55474213705F}"/>
    <cellStyle name="Normal 7 3 3 26" xfId="14895" xr:uid="{BC214F59-FC12-4944-AE62-FA370691D334}"/>
    <cellStyle name="Normal 7 3 3 27" xfId="14896" xr:uid="{A12613B2-4B3E-4E27-9A49-574475155D72}"/>
    <cellStyle name="Normal 7 3 3 28" xfId="14897" xr:uid="{5AD5CC2F-20D5-487B-8767-0C8C25A64318}"/>
    <cellStyle name="Normal 7 3 3 29" xfId="14898" xr:uid="{E5339E66-76A9-4EE5-B18E-210DC6973E2E}"/>
    <cellStyle name="Normal 7 3 3 3" xfId="14899" xr:uid="{EECB6CF2-AAD2-4E63-AE4D-05FD29E3A610}"/>
    <cellStyle name="Normal 7 3 3 30" xfId="14900" xr:uid="{BA401760-AF42-4E49-BF1F-0D271237FC52}"/>
    <cellStyle name="Normal 7 3 3 31" xfId="14901" xr:uid="{23C04ED1-ECA4-4B12-856C-E5151D1E6C4E}"/>
    <cellStyle name="Normal 7 3 3 32" xfId="14902" xr:uid="{178085E1-750C-4432-AF8F-F653C4BF1E1F}"/>
    <cellStyle name="Normal 7 3 3 33" xfId="14903" xr:uid="{35CED758-D587-4092-98DA-56F5C255BCCB}"/>
    <cellStyle name="Normal 7 3 3 34" xfId="14904" xr:uid="{0AA430C9-8185-452B-9538-EAEA82BF4D06}"/>
    <cellStyle name="Normal 7 3 3 35" xfId="14905" xr:uid="{9489BE17-EAC1-4F1B-87E8-500035B41D72}"/>
    <cellStyle name="Normal 7 3 3 36" xfId="14906" xr:uid="{F9C54B04-53CA-4575-98F6-FEB30F8FB6AF}"/>
    <cellStyle name="Normal 7 3 3 37" xfId="14907" xr:uid="{1B276241-00E0-4A0F-AADE-4CCF5949674A}"/>
    <cellStyle name="Normal 7 3 3 38" xfId="14908" xr:uid="{A1A20AB4-0E6A-4220-939E-A5F20962AFA7}"/>
    <cellStyle name="Normal 7 3 3 4" xfId="14909" xr:uid="{661665C1-DC40-4627-B0DE-C3E480DF12CB}"/>
    <cellStyle name="Normal 7 3 3 5" xfId="14910" xr:uid="{D2E167B0-E390-476E-88C8-E99CC67F7A76}"/>
    <cellStyle name="Normal 7 3 3 6" xfId="14911" xr:uid="{193FC6A0-4F0F-4316-A959-296C99D7B9FE}"/>
    <cellStyle name="Normal 7 3 3 7" xfId="14912" xr:uid="{6F1DF12F-C2C7-4A33-A673-A9761A30DEB6}"/>
    <cellStyle name="Normal 7 3 3 8" xfId="14913" xr:uid="{49F5EC9B-BBCF-4B2A-B1B3-822B0C0703D9}"/>
    <cellStyle name="Normal 7 3 3 9" xfId="14914" xr:uid="{C7A1B4A5-78EE-4FBD-BCDF-B6838078E8A8}"/>
    <cellStyle name="Normal 7 3 30" xfId="14915" xr:uid="{A996E761-305C-4019-9A00-D4EDA6096003}"/>
    <cellStyle name="Normal 7 3 31" xfId="14916" xr:uid="{5CF151BB-20D3-48F9-A197-B175F5686D59}"/>
    <cellStyle name="Normal 7 3 32" xfId="14917" xr:uid="{4D560491-C7CC-4811-AE76-15AC6B20BFA9}"/>
    <cellStyle name="Normal 7 3 33" xfId="14918" xr:uid="{AD76152A-7E8D-480B-AEA5-DA2D96F05EED}"/>
    <cellStyle name="Normal 7 3 34" xfId="14919" xr:uid="{1EACE62C-0DB3-403F-88F9-27FBA9CF326A}"/>
    <cellStyle name="Normal 7 3 35" xfId="14920" xr:uid="{BD2F89B3-AFD1-4F17-8342-2502AA3F26E9}"/>
    <cellStyle name="Normal 7 3 36" xfId="14921" xr:uid="{5901F36B-648B-4AB0-BCA3-D4EE4CBA2075}"/>
    <cellStyle name="Normal 7 3 37" xfId="14922" xr:uid="{54D85B06-6D83-4A12-A8CD-6978351C22C9}"/>
    <cellStyle name="Normal 7 3 38" xfId="14923" xr:uid="{8E664D82-DDD7-4BBB-9492-AF9A5F5A983D}"/>
    <cellStyle name="Normal 7 3 39" xfId="14924" xr:uid="{39DD6113-3A88-462C-8C45-22FEBF25585C}"/>
    <cellStyle name="Normal 7 3 4" xfId="14925" xr:uid="{68F25201-6DFE-4883-96D3-7B623B606725}"/>
    <cellStyle name="Normal 7 3 40" xfId="14926" xr:uid="{BABA7049-1FEC-47BD-B8EF-749F10AEE2C8}"/>
    <cellStyle name="Normal 7 3 41" xfId="14927" xr:uid="{63762801-D7AB-4875-87D0-0EA19DDF20F6}"/>
    <cellStyle name="Normal 7 3 42" xfId="14928" xr:uid="{D6DCDD31-58C1-42BE-828D-79EDE413D804}"/>
    <cellStyle name="Normal 7 3 43" xfId="14929" xr:uid="{8F251A85-E082-4303-8C86-A4FAAB5FA641}"/>
    <cellStyle name="Normal 7 3 44" xfId="14930" xr:uid="{85CFB717-3677-4DE9-816D-C4DA34476EF0}"/>
    <cellStyle name="Normal 7 3 45" xfId="14931" xr:uid="{349D4F5B-700A-4373-9675-4ECE110E6B30}"/>
    <cellStyle name="Normal 7 3 46" xfId="14932" xr:uid="{B70028EE-1097-42AA-AB19-9603CC479CC9}"/>
    <cellStyle name="Normal 7 3 47" xfId="14933" xr:uid="{EDB1EDB5-8022-4C5A-81E9-5BEAC40DE05F}"/>
    <cellStyle name="Normal 7 3 5" xfId="14934" xr:uid="{AFD7773C-7662-4318-9786-376D5BDA1F8E}"/>
    <cellStyle name="Normal 7 3 6" xfId="14935" xr:uid="{5DAC2A98-0873-4488-8689-2371F0534C59}"/>
    <cellStyle name="Normal 7 3 7" xfId="14936" xr:uid="{EC409A25-F090-4E92-98E8-4D31745E35E7}"/>
    <cellStyle name="Normal 7 3 8" xfId="14937" xr:uid="{8EF15509-1746-4041-8F72-D814713811A9}"/>
    <cellStyle name="Normal 7 3 9" xfId="14938" xr:uid="{C38FA0F9-1E53-42BA-94A5-FA029098C2DD}"/>
    <cellStyle name="Normal 7 4" xfId="14939" xr:uid="{E101B0AB-5C9E-4A24-8F3A-EC8038BC8FDC}"/>
    <cellStyle name="Normal 7 4 10" xfId="14940" xr:uid="{FCD568B1-7D26-436B-9609-B2A301EDFF74}"/>
    <cellStyle name="Normal 7 4 11" xfId="14941" xr:uid="{2AA71167-83DE-4AAD-9428-67C75347A5A7}"/>
    <cellStyle name="Normal 7 4 12" xfId="14942" xr:uid="{2682AA8C-D303-4851-BE59-1B3D49B9C36E}"/>
    <cellStyle name="Normal 7 4 13" xfId="14943" xr:uid="{138F5808-D167-435F-A800-F75C45D938F0}"/>
    <cellStyle name="Normal 7 4 14" xfId="14944" xr:uid="{0C7A7976-F4B6-44B8-98C4-D2F9979BF39A}"/>
    <cellStyle name="Normal 7 4 15" xfId="14945" xr:uid="{5A99FA41-392D-4903-ACD6-5FAF28CA5198}"/>
    <cellStyle name="Normal 7 4 16" xfId="14946" xr:uid="{E2DAEE2C-2D5D-4680-BE53-4ED81A395F74}"/>
    <cellStyle name="Normal 7 4 17" xfId="14947" xr:uid="{C739FAAC-02A0-437D-AE5B-F017125DB5B2}"/>
    <cellStyle name="Normal 7 4 18" xfId="14948" xr:uid="{933E7628-6BCF-49A7-8517-9CCC3314902D}"/>
    <cellStyle name="Normal 7 4 19" xfId="14949" xr:uid="{0E0118CA-D5DC-4F1B-92B7-E08B14A45303}"/>
    <cellStyle name="Normal 7 4 2" xfId="14950" xr:uid="{F4D37109-9050-484E-8D93-1013B53E7D9E}"/>
    <cellStyle name="Normal 7 4 20" xfId="14951" xr:uid="{FDCBA042-DA0B-45F7-BC25-0DD078455CE7}"/>
    <cellStyle name="Normal 7 4 21" xfId="14952" xr:uid="{46A35E14-7240-449E-8A48-0965D8756C02}"/>
    <cellStyle name="Normal 7 4 22" xfId="14953" xr:uid="{02083A2D-2FB2-44A3-9D85-2F380ABCBD15}"/>
    <cellStyle name="Normal 7 4 23" xfId="14954" xr:uid="{3751FD87-D2FC-4F8C-BF11-FD4EFD3FA833}"/>
    <cellStyle name="Normal 7 4 24" xfId="14955" xr:uid="{ACAF5FDA-7FB5-4FDA-8A36-7E470FEAF8E8}"/>
    <cellStyle name="Normal 7 4 25" xfId="14956" xr:uid="{CEEA9EA4-864A-4DCA-9BA5-FB2FAA53CAFA}"/>
    <cellStyle name="Normal 7 4 26" xfId="14957" xr:uid="{B65AE025-5433-49C9-B1F6-5C13FAD4B941}"/>
    <cellStyle name="Normal 7 4 27" xfId="14958" xr:uid="{D17984D5-682D-44E7-95C7-8E9413330C73}"/>
    <cellStyle name="Normal 7 4 28" xfId="14959" xr:uid="{23388FE2-E5E5-405B-A950-9292F04F417C}"/>
    <cellStyle name="Normal 7 4 29" xfId="14960" xr:uid="{39DD8BEF-FD94-4E42-A0B4-ADFD64209A45}"/>
    <cellStyle name="Normal 7 4 3" xfId="14961" xr:uid="{137EFB39-0B28-44A7-96B1-65C0491FCD2C}"/>
    <cellStyle name="Normal 7 4 30" xfId="14962" xr:uid="{F00EBC37-2297-471F-B9F6-AABCD66F7CFF}"/>
    <cellStyle name="Normal 7 4 31" xfId="14963" xr:uid="{BD418E09-A764-48EA-A967-92C711A24891}"/>
    <cellStyle name="Normal 7 4 32" xfId="14964" xr:uid="{D2CFDEAA-FD6A-4051-B057-B290D0609315}"/>
    <cellStyle name="Normal 7 4 33" xfId="14965" xr:uid="{160A9814-BD2B-4DD5-9015-0F69D07BD08D}"/>
    <cellStyle name="Normal 7 4 34" xfId="14966" xr:uid="{C41FC3D7-5919-4D1D-8F06-C53FD98B6224}"/>
    <cellStyle name="Normal 7 4 35" xfId="14967" xr:uid="{D870E429-251E-4AFE-9298-8F46E4021AA1}"/>
    <cellStyle name="Normal 7 4 36" xfId="14968" xr:uid="{03B1C6FC-C388-4584-9811-F6DA71300F16}"/>
    <cellStyle name="Normal 7 4 37" xfId="14969" xr:uid="{F55901F6-E02B-4181-919A-6696290E1CAA}"/>
    <cellStyle name="Normal 7 4 38" xfId="14970" xr:uid="{E858C20F-9E28-41A1-BA0B-25EB341E678A}"/>
    <cellStyle name="Normal 7 4 39" xfId="14971" xr:uid="{CD6DA6F0-0B9C-48CF-8E6F-E73EE5DF0C21}"/>
    <cellStyle name="Normal 7 4 4" xfId="14972" xr:uid="{54C9A18C-D7D5-4B27-A34C-357DF13DEBB5}"/>
    <cellStyle name="Normal 7 4 40" xfId="14973" xr:uid="{06929C49-9E55-435B-8336-7DE0D77653F4}"/>
    <cellStyle name="Normal 7 4 41" xfId="14974" xr:uid="{693E57A1-17AC-4A62-AC31-0BB5105AE9B1}"/>
    <cellStyle name="Normal 7 4 42" xfId="14975" xr:uid="{2927E245-9A37-4541-8E7D-6214513A4C62}"/>
    <cellStyle name="Normal 7 4 43" xfId="14976" xr:uid="{E5F17A28-3966-48CE-92F9-22B79505A134}"/>
    <cellStyle name="Normal 7 4 44" xfId="14977" xr:uid="{25DCC8D8-3572-4075-9D1F-BAAAE57D8E87}"/>
    <cellStyle name="Normal 7 4 45" xfId="14978" xr:uid="{CBA0B963-B2C6-4108-B164-679D971E6D0F}"/>
    <cellStyle name="Normal 7 4 46" xfId="14979" xr:uid="{7DD59887-C3D3-45A9-9876-9D971CD3360D}"/>
    <cellStyle name="Normal 7 4 47" xfId="14980" xr:uid="{63D0B420-468B-468E-9634-73627856002C}"/>
    <cellStyle name="Normal 7 4 5" xfId="14981" xr:uid="{5E639691-2730-4064-A8AE-84FB13E50678}"/>
    <cellStyle name="Normal 7 4 6" xfId="14982" xr:uid="{AA72951D-D306-409B-AA0C-8E59A8763CAF}"/>
    <cellStyle name="Normal 7 4 7" xfId="14983" xr:uid="{4D13CD98-7EF9-44A2-A0B4-275E7D7F9593}"/>
    <cellStyle name="Normal 7 4 8" xfId="14984" xr:uid="{618FB1CA-26B1-470D-B411-843493EE0640}"/>
    <cellStyle name="Normal 7 4 9" xfId="14985" xr:uid="{00637D2F-DD18-4F69-A54D-933534308CB3}"/>
    <cellStyle name="Normal 7 5" xfId="14986" xr:uid="{6E1C25C8-2F79-4F55-92BE-26946F639BF3}"/>
    <cellStyle name="Normal 7 6" xfId="14470" xr:uid="{2A379418-F8E2-4FCF-AC35-3AA1E33B1EC7}"/>
    <cellStyle name="Normal 8" xfId="14987" xr:uid="{299D30E7-E5E9-4A94-AF8C-DF0C806101D7}"/>
    <cellStyle name="Normal 8 10" xfId="14988" xr:uid="{24D3287C-036D-433C-BBCB-3F0968074C45}"/>
    <cellStyle name="Normal 8 11" xfId="14989" xr:uid="{C5547137-D2BC-43FF-AB0B-32005F9A329F}"/>
    <cellStyle name="Normal 8 12" xfId="14990" xr:uid="{B77D6A91-0F39-40A3-B1FE-BF42C1EEED3B}"/>
    <cellStyle name="Normal 8 13" xfId="14991" xr:uid="{D1CE715C-9462-45B0-9E00-5E4B532973F4}"/>
    <cellStyle name="Normal 8 14" xfId="14992" xr:uid="{E222F3DE-7F70-4089-B0FE-D24BB911A6A5}"/>
    <cellStyle name="Normal 8 15" xfId="14993" xr:uid="{BE5B6309-96DC-4BAA-BBE8-AC95D6912857}"/>
    <cellStyle name="Normal 8 16" xfId="14994" xr:uid="{AD6EED15-290A-43C3-B0AE-B699B169619C}"/>
    <cellStyle name="Normal 8 17" xfId="14995" xr:uid="{2874E28E-D892-450E-B208-3B6954BB1FFA}"/>
    <cellStyle name="Normal 8 18" xfId="14996" xr:uid="{99AC63DF-ACB4-485A-8E12-4525547C4A5F}"/>
    <cellStyle name="Normal 8 19" xfId="14997" xr:uid="{7EDCCB78-C61F-4C64-A978-D5570CE5DE69}"/>
    <cellStyle name="Normal 8 2" xfId="14998" xr:uid="{CC602E0A-4735-413B-96D9-896BA1F8E501}"/>
    <cellStyle name="Normal 8 2 10" xfId="14999" xr:uid="{D8E3F348-8013-4363-8271-989FDC6C57D0}"/>
    <cellStyle name="Normal 8 2 11" xfId="15000" xr:uid="{48933A82-C227-43E1-A525-A98D77833B67}"/>
    <cellStyle name="Normal 8 2 12" xfId="15001" xr:uid="{BAD8D9F2-5DBB-48AE-B6B5-5B40444A52D3}"/>
    <cellStyle name="Normal 8 2 13" xfId="15002" xr:uid="{73C70BB8-3D45-4B22-9CCA-B46E917DD4F4}"/>
    <cellStyle name="Normal 8 2 14" xfId="15003" xr:uid="{15F9C1B2-9E8B-43FE-BBE0-1F2181B97BE0}"/>
    <cellStyle name="Normal 8 2 15" xfId="15004" xr:uid="{BDD157B2-222F-4EA6-8993-3A866F76BA0D}"/>
    <cellStyle name="Normal 8 2 16" xfId="15005" xr:uid="{84D221AB-BA09-4711-A5ED-68B510237D62}"/>
    <cellStyle name="Normal 8 2 17" xfId="15006" xr:uid="{1B9BEF78-43B8-41EA-A99A-69FD55C6A5BF}"/>
    <cellStyle name="Normal 8 2 18" xfId="15007" xr:uid="{D682E225-9B14-4933-BFAF-DD00785947F1}"/>
    <cellStyle name="Normal 8 2 19" xfId="15008" xr:uid="{ADEB28F3-F278-4EDD-8737-747FB6CFED7A}"/>
    <cellStyle name="Normal 8 2 2" xfId="15009" xr:uid="{E413E8E7-9D37-4F26-AC17-5B72D89D9A45}"/>
    <cellStyle name="Normal 8 2 2 10" xfId="15010" xr:uid="{67B5E5C8-08D3-4783-80CD-1F501054A0B0}"/>
    <cellStyle name="Normal 8 2 2 11" xfId="15011" xr:uid="{FD6A97BE-F8A0-4C32-81DF-39846D2187EE}"/>
    <cellStyle name="Normal 8 2 2 12" xfId="15012" xr:uid="{4F13E968-BED9-4483-9054-F43C4EE03FB0}"/>
    <cellStyle name="Normal 8 2 2 13" xfId="15013" xr:uid="{C1C8636B-EF14-44B8-AFBD-DB23774A73ED}"/>
    <cellStyle name="Normal 8 2 2 14" xfId="15014" xr:uid="{C9FB1AFA-E31A-4EEA-9FAE-ED67C001D646}"/>
    <cellStyle name="Normal 8 2 2 15" xfId="15015" xr:uid="{0DE19102-D64D-4849-976E-19B85F8C3B17}"/>
    <cellStyle name="Normal 8 2 2 16" xfId="15016" xr:uid="{671FD4E3-7088-43F9-8EFD-7EB951B27340}"/>
    <cellStyle name="Normal 8 2 2 17" xfId="15017" xr:uid="{0AB0F44E-D17F-4BC6-9C9C-E723D81CA8E4}"/>
    <cellStyle name="Normal 8 2 2 18" xfId="15018" xr:uid="{E16F5B97-7572-4689-BBEE-3B59F8164EF3}"/>
    <cellStyle name="Normal 8 2 2 19" xfId="15019" xr:uid="{10D0F543-40F4-4978-8816-6D9125B2EFA8}"/>
    <cellStyle name="Normal 8 2 2 2" xfId="15020" xr:uid="{5AC2A90E-BB0E-4E8D-B495-5F18DA94FB41}"/>
    <cellStyle name="Normal 8 2 2 2 10" xfId="15021" xr:uid="{55202BD9-305B-43F6-8CF4-F59755BBAE2D}"/>
    <cellStyle name="Normal 8 2 2 2 11" xfId="15022" xr:uid="{D86F9894-5887-4BB9-9F49-302ECEE6A5EC}"/>
    <cellStyle name="Normal 8 2 2 2 12" xfId="15023" xr:uid="{F6CF9140-944A-4651-8C6D-EE0579A54D1E}"/>
    <cellStyle name="Normal 8 2 2 2 13" xfId="15024" xr:uid="{768C2089-F09F-4E32-8292-6D8A803F1F8F}"/>
    <cellStyle name="Normal 8 2 2 2 14" xfId="15025" xr:uid="{8DE353B0-4651-403B-8B3F-A3E5C614A337}"/>
    <cellStyle name="Normal 8 2 2 2 15" xfId="15026" xr:uid="{281BF40C-163C-4D3F-BB49-7BCC0618CA11}"/>
    <cellStyle name="Normal 8 2 2 2 16" xfId="15027" xr:uid="{7C5A6836-0DB1-491D-97F7-8A7B65A75500}"/>
    <cellStyle name="Normal 8 2 2 2 17" xfId="15028" xr:uid="{D23EE41E-F197-44C2-A7A8-A4D5D2381A74}"/>
    <cellStyle name="Normal 8 2 2 2 18" xfId="15029" xr:uid="{52389138-2AA1-4247-A289-1033DE2E984F}"/>
    <cellStyle name="Normal 8 2 2 2 19" xfId="15030" xr:uid="{CFB9B369-8C8F-4605-8851-48A271CC925C}"/>
    <cellStyle name="Normal 8 2 2 2 2" xfId="15031" xr:uid="{D4F8706B-FA9A-4C51-83A2-F7575E8B4783}"/>
    <cellStyle name="Normal 8 2 2 2 2 10" xfId="15032" xr:uid="{825D402A-3FEE-4B11-BFD1-96868D5768C9}"/>
    <cellStyle name="Normal 8 2 2 2 2 11" xfId="15033" xr:uid="{7E765211-9883-4C1E-B0BC-38648E7E6343}"/>
    <cellStyle name="Normal 8 2 2 2 2 12" xfId="15034" xr:uid="{D79D4E9E-6B29-4054-873A-09539C490CA2}"/>
    <cellStyle name="Normal 8 2 2 2 2 13" xfId="15035" xr:uid="{6652EBD3-CC65-458A-9344-49FB1B7AABB1}"/>
    <cellStyle name="Normal 8 2 2 2 2 14" xfId="15036" xr:uid="{5C911C50-CE62-4FFF-A7FE-155F157BC234}"/>
    <cellStyle name="Normal 8 2 2 2 2 15" xfId="15037" xr:uid="{06D977B6-5DC9-417F-8DE9-DA3BB7DA3893}"/>
    <cellStyle name="Normal 8 2 2 2 2 16" xfId="15038" xr:uid="{A465329C-0A8E-409E-BCD7-3427AF2E38E0}"/>
    <cellStyle name="Normal 8 2 2 2 2 17" xfId="15039" xr:uid="{51C1AD09-AB4F-4E5E-B536-F469FD2F9DB9}"/>
    <cellStyle name="Normal 8 2 2 2 2 18" xfId="15040" xr:uid="{2DAE1476-7762-4326-811C-4AD8189D84E2}"/>
    <cellStyle name="Normal 8 2 2 2 2 19" xfId="15041" xr:uid="{6BCE7D03-4361-42CB-AFD6-68FBC646F71E}"/>
    <cellStyle name="Normal 8 2 2 2 2 2" xfId="15042" xr:uid="{105EF630-AFDC-4E53-A5F3-F7525C65190F}"/>
    <cellStyle name="Normal 8 2 2 2 2 20" xfId="15043" xr:uid="{0E15877E-C95B-47FB-BEF1-DDADF93F2848}"/>
    <cellStyle name="Normal 8 2 2 2 2 21" xfId="15044" xr:uid="{98CC0BEC-AAC6-43DC-A5CB-B2907A216714}"/>
    <cellStyle name="Normal 8 2 2 2 2 22" xfId="15045" xr:uid="{EB32277F-6655-443A-99F2-CB62D849693B}"/>
    <cellStyle name="Normal 8 2 2 2 2 23" xfId="15046" xr:uid="{60952F27-0A80-476F-97E6-3FBBFBD87E84}"/>
    <cellStyle name="Normal 8 2 2 2 2 24" xfId="15047" xr:uid="{3E466318-B31E-43CE-9F0E-B2455CBC9EAC}"/>
    <cellStyle name="Normal 8 2 2 2 2 25" xfId="15048" xr:uid="{BBBDF3D7-2964-4C08-89F0-4E7527AB6AF0}"/>
    <cellStyle name="Normal 8 2 2 2 2 26" xfId="15049" xr:uid="{32276B38-BC80-460D-A145-43D33D97A54A}"/>
    <cellStyle name="Normal 8 2 2 2 2 27" xfId="15050" xr:uid="{B176F322-4709-4936-B57F-5F12448E6A77}"/>
    <cellStyle name="Normal 8 2 2 2 2 28" xfId="15051" xr:uid="{668075DF-790D-4870-A53F-012F96C42C2C}"/>
    <cellStyle name="Normal 8 2 2 2 2 29" xfId="15052" xr:uid="{93D593E8-D626-45B8-9047-5C11C995BF90}"/>
    <cellStyle name="Normal 8 2 2 2 2 3" xfId="15053" xr:uid="{E8C028F9-6122-4F4D-AF1E-275FBDC8AF8C}"/>
    <cellStyle name="Normal 8 2 2 2 2 30" xfId="15054" xr:uid="{D9B93B43-B919-4C90-8F8F-B6FF9126067F}"/>
    <cellStyle name="Normal 8 2 2 2 2 31" xfId="15055" xr:uid="{F659C708-9B45-4E1F-8AE7-DF49FF8B1112}"/>
    <cellStyle name="Normal 8 2 2 2 2 32" xfId="15056" xr:uid="{CC55BFD0-8F36-4611-80A8-6DFDFD096CCA}"/>
    <cellStyle name="Normal 8 2 2 2 2 33" xfId="15057" xr:uid="{24D4B3E3-B3A6-4E07-9966-03731DF6FC53}"/>
    <cellStyle name="Normal 8 2 2 2 2 34" xfId="15058" xr:uid="{CF672CB4-5823-43D5-A655-DD215E4FEDA2}"/>
    <cellStyle name="Normal 8 2 2 2 2 35" xfId="15059" xr:uid="{96FF46E3-9362-4329-948B-151A1E61FD9E}"/>
    <cellStyle name="Normal 8 2 2 2 2 36" xfId="15060" xr:uid="{47777578-67EE-4B34-A222-5620362FE96F}"/>
    <cellStyle name="Normal 8 2 2 2 2 37" xfId="15061" xr:uid="{ACE57F6B-8965-4D68-93BE-3429C9B5F3AD}"/>
    <cellStyle name="Normal 8 2 2 2 2 38" xfId="15062" xr:uid="{3F374983-C184-4A84-8BC3-6CA16F93EAB7}"/>
    <cellStyle name="Normal 8 2 2 2 2 4" xfId="15063" xr:uid="{243F532F-EA69-4A11-8E77-B87185757207}"/>
    <cellStyle name="Normal 8 2 2 2 2 5" xfId="15064" xr:uid="{5C9DC307-38F0-48F5-9FE4-C58E52F6A594}"/>
    <cellStyle name="Normal 8 2 2 2 2 6" xfId="15065" xr:uid="{3BBA9532-D5BF-42A6-A5AF-F68FD5BF2233}"/>
    <cellStyle name="Normal 8 2 2 2 2 7" xfId="15066" xr:uid="{1A29A896-BAC1-45D1-87FA-E38A8F09C0D4}"/>
    <cellStyle name="Normal 8 2 2 2 2 8" xfId="15067" xr:uid="{1C73380F-2C6A-4DE9-AEA6-58F6387D9805}"/>
    <cellStyle name="Normal 8 2 2 2 2 9" xfId="15068" xr:uid="{83ABA860-9DAD-4F0C-9AF1-FD33F3610BD6}"/>
    <cellStyle name="Normal 8 2 2 2 20" xfId="15069" xr:uid="{B614F9DB-68B3-438D-B7EB-9F0F79D9FCDE}"/>
    <cellStyle name="Normal 8 2 2 2 21" xfId="15070" xr:uid="{2AEC0A3A-017C-4D2D-B9BA-EB213EF5A2C5}"/>
    <cellStyle name="Normal 8 2 2 2 22" xfId="15071" xr:uid="{27B53446-F075-4713-BAB2-4279F163DE53}"/>
    <cellStyle name="Normal 8 2 2 2 23" xfId="15072" xr:uid="{C8432AAF-8B6C-430A-BB96-BA6EAF13DFDA}"/>
    <cellStyle name="Normal 8 2 2 2 24" xfId="15073" xr:uid="{848113B9-EE18-4817-AA94-3D4265B06CF7}"/>
    <cellStyle name="Normal 8 2 2 2 25" xfId="15074" xr:uid="{5AC9CF71-A912-4696-A5FF-5ADCAF2C3318}"/>
    <cellStyle name="Normal 8 2 2 2 26" xfId="15075" xr:uid="{EC562EA7-1E5D-457F-AB84-B2AE70DC4EC4}"/>
    <cellStyle name="Normal 8 2 2 2 27" xfId="15076" xr:uid="{F5B77A14-C2F1-4876-A679-ED058F8BA0C6}"/>
    <cellStyle name="Normal 8 2 2 2 28" xfId="15077" xr:uid="{9A3CBFCB-DF7E-4B8F-8E88-1C93A8658DC3}"/>
    <cellStyle name="Normal 8 2 2 2 29" xfId="15078" xr:uid="{4847DEE0-01D0-487E-9D5E-7FC32F1437C0}"/>
    <cellStyle name="Normal 8 2 2 2 3" xfId="15079" xr:uid="{424D7658-E82F-4159-974C-436B25C32DAA}"/>
    <cellStyle name="Normal 8 2 2 2 30" xfId="15080" xr:uid="{EC7E398A-ECEA-4279-86E0-0BC5243831B3}"/>
    <cellStyle name="Normal 8 2 2 2 31" xfId="15081" xr:uid="{9386F2B5-6211-46F3-B1E7-137523D3B1BE}"/>
    <cellStyle name="Normal 8 2 2 2 32" xfId="15082" xr:uid="{10E7926E-3685-433E-951D-BDE87A2F84B9}"/>
    <cellStyle name="Normal 8 2 2 2 33" xfId="15083" xr:uid="{3535B1AF-44EC-43FD-AAF2-6A78A86D7535}"/>
    <cellStyle name="Normal 8 2 2 2 34" xfId="15084" xr:uid="{17A39987-0CD3-458C-915F-8E9FE9D1962D}"/>
    <cellStyle name="Normal 8 2 2 2 35" xfId="15085" xr:uid="{6AB92CF2-A4F1-4867-84AA-EB58E3EB2B05}"/>
    <cellStyle name="Normal 8 2 2 2 36" xfId="15086" xr:uid="{68A74155-5204-47CC-BEAA-818176B76962}"/>
    <cellStyle name="Normal 8 2 2 2 37" xfId="15087" xr:uid="{187ECA5A-9948-4573-A3F4-4D1DECD19C74}"/>
    <cellStyle name="Normal 8 2 2 2 38" xfId="15088" xr:uid="{AECBBA78-3BE5-40DE-A667-1A5AC4D0AE6A}"/>
    <cellStyle name="Normal 8 2 2 2 4" xfId="15089" xr:uid="{F401F8DE-5227-44F4-87ED-1654BA25A90C}"/>
    <cellStyle name="Normal 8 2 2 2 5" xfId="15090" xr:uid="{CE3B6506-C4C3-4F1B-A6C1-E40BA5B53E8A}"/>
    <cellStyle name="Normal 8 2 2 2 6" xfId="15091" xr:uid="{E4011A8D-984D-4BD9-BC68-BF01332414CA}"/>
    <cellStyle name="Normal 8 2 2 2 7" xfId="15092" xr:uid="{1ED16B31-8DC7-41C9-A433-9637E1881F9E}"/>
    <cellStyle name="Normal 8 2 2 2 8" xfId="15093" xr:uid="{7992C7D0-7886-4741-83E2-43D742A2A16E}"/>
    <cellStyle name="Normal 8 2 2 2 9" xfId="15094" xr:uid="{5F5DDD7E-22B2-4252-9D29-264EF270D766}"/>
    <cellStyle name="Normal 8 2 2 20" xfId="15095" xr:uid="{71992256-1BB6-4CBB-8578-31B06DA2CCCA}"/>
    <cellStyle name="Normal 8 2 2 21" xfId="15096" xr:uid="{D040C141-8846-4704-98BD-A0A40DEE16AB}"/>
    <cellStyle name="Normal 8 2 2 22" xfId="15097" xr:uid="{8594D938-C75C-466C-98FC-177E1794E658}"/>
    <cellStyle name="Normal 8 2 2 23" xfId="15098" xr:uid="{9542D19A-B2F0-4751-B470-68CCCB2888EA}"/>
    <cellStyle name="Normal 8 2 2 24" xfId="15099" xr:uid="{2BB4308C-C873-4CD4-A8EC-5AD106D6EB37}"/>
    <cellStyle name="Normal 8 2 2 25" xfId="15100" xr:uid="{18339381-4AFE-4DF9-AAA2-ED07335E64D6}"/>
    <cellStyle name="Normal 8 2 2 26" xfId="15101" xr:uid="{60BE1DA4-976A-461A-828C-1EBFC39ACA09}"/>
    <cellStyle name="Normal 8 2 2 27" xfId="15102" xr:uid="{1CCEDB7B-29B4-4EB3-9BDF-48B678362DAA}"/>
    <cellStyle name="Normal 8 2 2 28" xfId="15103" xr:uid="{2D5213B7-3626-410B-9653-F0431C170B60}"/>
    <cellStyle name="Normal 8 2 2 29" xfId="15104" xr:uid="{32DB0173-DB52-4426-9112-875E51C76183}"/>
    <cellStyle name="Normal 8 2 2 3" xfId="15105" xr:uid="{11AF03E7-5886-42AF-916F-7E8052D31AD2}"/>
    <cellStyle name="Normal 8 2 2 30" xfId="15106" xr:uid="{4F135FBA-CC36-4754-B07A-0F1D45AFD676}"/>
    <cellStyle name="Normal 8 2 2 31" xfId="15107" xr:uid="{46312562-F66B-4FC4-98AB-68A51714797A}"/>
    <cellStyle name="Normal 8 2 2 32" xfId="15108" xr:uid="{C0E5940D-BD93-43CC-90E6-A66BAC915138}"/>
    <cellStyle name="Normal 8 2 2 33" xfId="15109" xr:uid="{71156B58-EE00-4A5B-B868-BE9414DEC5C1}"/>
    <cellStyle name="Normal 8 2 2 34" xfId="15110" xr:uid="{E69DA4C3-3EF4-41A9-B1E9-D9ADE7616492}"/>
    <cellStyle name="Normal 8 2 2 35" xfId="15111" xr:uid="{79960775-3422-4993-84C8-D93C6CBA044F}"/>
    <cellStyle name="Normal 8 2 2 36" xfId="15112" xr:uid="{B0268238-A1DF-4892-8F14-CB9C5F0AD718}"/>
    <cellStyle name="Normal 8 2 2 37" xfId="15113" xr:uid="{C5F5F5BF-E3B5-4DAF-8036-7761ACF8E0EB}"/>
    <cellStyle name="Normal 8 2 2 38" xfId="15114" xr:uid="{492ED171-AF2E-40A0-847B-20380D5D3BCC}"/>
    <cellStyle name="Normal 8 2 2 39" xfId="15115" xr:uid="{FEDF85D4-AACD-4010-A481-8430F7747438}"/>
    <cellStyle name="Normal 8 2 2 4" xfId="15116" xr:uid="{FF59A8E2-1B51-4F3D-A7D5-4B26B33AEA3C}"/>
    <cellStyle name="Normal 8 2 2 40" xfId="15117" xr:uid="{1A5A37D6-CA3B-4912-A259-BC335FB21450}"/>
    <cellStyle name="Normal 8 2 2 5" xfId="15118" xr:uid="{91D35BB4-593E-4F94-B1D3-2B9B938EAA53}"/>
    <cellStyle name="Normal 8 2 2 6" xfId="15119" xr:uid="{5BE7847B-698C-4E95-BE35-94DAB2ED6128}"/>
    <cellStyle name="Normal 8 2 2 7" xfId="15120" xr:uid="{68547B9B-6CBE-46E6-A2EB-D8CD4EDD14AC}"/>
    <cellStyle name="Normal 8 2 2 8" xfId="15121" xr:uid="{1ABB60FC-D189-41BC-A467-7509140712F2}"/>
    <cellStyle name="Normal 8 2 2 9" xfId="15122" xr:uid="{F1FE63BE-2A2C-4EFD-84DA-E03BA224699F}"/>
    <cellStyle name="Normal 8 2 20" xfId="15123" xr:uid="{6D4A2889-C1AF-4C49-BCAE-E836D29CB117}"/>
    <cellStyle name="Normal 8 2 21" xfId="15124" xr:uid="{EB6D45CC-93C9-4C74-8528-C3B38E83E4BA}"/>
    <cellStyle name="Normal 8 2 22" xfId="15125" xr:uid="{AEBE3C0C-0822-4ADA-A55B-42F893A6051E}"/>
    <cellStyle name="Normal 8 2 23" xfId="15126" xr:uid="{11CDF7A0-B9A6-46E2-A08C-1DAC3895A76C}"/>
    <cellStyle name="Normal 8 2 24" xfId="15127" xr:uid="{CBC5B43F-98A1-4E82-87E8-3A3B00E1D1BF}"/>
    <cellStyle name="Normal 8 2 25" xfId="15128" xr:uid="{9D0C73D5-0923-4A5D-8804-B962073F8372}"/>
    <cellStyle name="Normal 8 2 26" xfId="15129" xr:uid="{98D1BEEC-38F0-4B36-ABD7-CF336DE31633}"/>
    <cellStyle name="Normal 8 2 27" xfId="15130" xr:uid="{5C9B7446-B5CF-435B-8E57-C9010CF34746}"/>
    <cellStyle name="Normal 8 2 28" xfId="15131" xr:uid="{D47503BE-DDB1-4BA8-9EA2-32AC5DA5AE21}"/>
    <cellStyle name="Normal 8 2 29" xfId="15132" xr:uid="{DAE07826-254C-4955-AAFE-4CCB37ED7D87}"/>
    <cellStyle name="Normal 8 2 3" xfId="15133" xr:uid="{96CBDA14-515F-435A-9CA9-95E2AC73A225}"/>
    <cellStyle name="Normal 8 2 3 10" xfId="15134" xr:uid="{EA2F9D41-C229-4DC9-8F3F-1FBE5059B480}"/>
    <cellStyle name="Normal 8 2 3 11" xfId="15135" xr:uid="{29AB3721-C5EB-436C-A315-FA9991670FC4}"/>
    <cellStyle name="Normal 8 2 3 12" xfId="15136" xr:uid="{343782F3-C2DE-492E-B9A3-02A48559AA31}"/>
    <cellStyle name="Normal 8 2 3 13" xfId="15137" xr:uid="{EFFAF485-8721-4FCB-8632-39AE580433D8}"/>
    <cellStyle name="Normal 8 2 3 14" xfId="15138" xr:uid="{B16CEA5D-3ABE-4D57-89A0-85CC747C2A5F}"/>
    <cellStyle name="Normal 8 2 3 15" xfId="15139" xr:uid="{AE2438FD-E242-4887-8CCC-92FC3627E039}"/>
    <cellStyle name="Normal 8 2 3 16" xfId="15140" xr:uid="{1CC8E659-1F9D-46BF-A52E-FE580319B70E}"/>
    <cellStyle name="Normal 8 2 3 17" xfId="15141" xr:uid="{A7BA03B5-88D0-4716-AED5-56912C480D30}"/>
    <cellStyle name="Normal 8 2 3 18" xfId="15142" xr:uid="{76F3E577-7572-436D-98BA-76ED7E355F3E}"/>
    <cellStyle name="Normal 8 2 3 19" xfId="15143" xr:uid="{EAAB706F-2D16-4A5C-A9E5-FBC3BB3212FF}"/>
    <cellStyle name="Normal 8 2 3 2" xfId="15144" xr:uid="{665FF77D-09AA-40B1-8A48-46B26A07C7E1}"/>
    <cellStyle name="Normal 8 2 3 2 10" xfId="15145" xr:uid="{E89C7012-72FF-4A92-AAB2-0408096A613C}"/>
    <cellStyle name="Normal 8 2 3 2 11" xfId="15146" xr:uid="{975D7CCC-3F83-42FB-BED3-8F468CDA0A81}"/>
    <cellStyle name="Normal 8 2 3 2 12" xfId="15147" xr:uid="{9D6C74F1-B799-4849-BEAE-53D60EC0FA79}"/>
    <cellStyle name="Normal 8 2 3 2 13" xfId="15148" xr:uid="{E39C911B-6B4C-4C5A-97AE-BB19F1BB9C8D}"/>
    <cellStyle name="Normal 8 2 3 2 14" xfId="15149" xr:uid="{D1DB4B1D-7857-4F53-BF7F-5452672C0635}"/>
    <cellStyle name="Normal 8 2 3 2 15" xfId="15150" xr:uid="{0F0D1087-263E-498E-89A5-DE13B13F3563}"/>
    <cellStyle name="Normal 8 2 3 2 16" xfId="15151" xr:uid="{D2A7202C-124D-463F-B15C-CEDA273DA72C}"/>
    <cellStyle name="Normal 8 2 3 2 17" xfId="15152" xr:uid="{89D27667-7524-4384-A25E-E2EF2256E321}"/>
    <cellStyle name="Normal 8 2 3 2 18" xfId="15153" xr:uid="{805AD3FD-27D0-4328-8030-45D1D2109719}"/>
    <cellStyle name="Normal 8 2 3 2 19" xfId="15154" xr:uid="{4A9E074A-16FC-456A-A98B-331547CF45E8}"/>
    <cellStyle name="Normal 8 2 3 2 2" xfId="15155" xr:uid="{7D790232-6031-48F8-BF31-A38F5DCD71B7}"/>
    <cellStyle name="Normal 8 2 3 2 20" xfId="15156" xr:uid="{DB5293F4-6428-419B-872C-45B1806F9B1E}"/>
    <cellStyle name="Normal 8 2 3 2 21" xfId="15157" xr:uid="{96A4E1DB-BEB6-4C00-8EE0-FA0F7E367777}"/>
    <cellStyle name="Normal 8 2 3 2 22" xfId="15158" xr:uid="{416A6D26-1911-48B6-B621-55B3B114CE5E}"/>
    <cellStyle name="Normal 8 2 3 2 23" xfId="15159" xr:uid="{7EA1EC84-E3B6-48DC-BF42-40B29DD00BCE}"/>
    <cellStyle name="Normal 8 2 3 2 24" xfId="15160" xr:uid="{4562B335-3CB3-4A22-9D91-1467AC849E90}"/>
    <cellStyle name="Normal 8 2 3 2 25" xfId="15161" xr:uid="{8C7B7272-0667-464C-9AA6-EE98DB690CF6}"/>
    <cellStyle name="Normal 8 2 3 2 26" xfId="15162" xr:uid="{CAA6F79C-7E31-432D-8690-E47C48DA4EE8}"/>
    <cellStyle name="Normal 8 2 3 2 27" xfId="15163" xr:uid="{DDE8155C-0944-40D8-A26E-74D09FFCB195}"/>
    <cellStyle name="Normal 8 2 3 2 28" xfId="15164" xr:uid="{F5BD386E-FB25-41C7-A832-DB204037B4D1}"/>
    <cellStyle name="Normal 8 2 3 2 29" xfId="15165" xr:uid="{C709C408-EF85-4FA5-93DC-5F5DE5F8BDC2}"/>
    <cellStyle name="Normal 8 2 3 2 3" xfId="15166" xr:uid="{A92D84C2-DC46-4D6F-89E8-DDF4AB0E33AA}"/>
    <cellStyle name="Normal 8 2 3 2 30" xfId="15167" xr:uid="{AD011FB3-781B-4289-8958-455E0831D0AF}"/>
    <cellStyle name="Normal 8 2 3 2 31" xfId="15168" xr:uid="{E2F29985-7325-4E5A-A998-E545DEB23F66}"/>
    <cellStyle name="Normal 8 2 3 2 32" xfId="15169" xr:uid="{7538C1F8-EC06-4786-ADF1-2067BC58ABE6}"/>
    <cellStyle name="Normal 8 2 3 2 33" xfId="15170" xr:uid="{2A3F0D86-E2B6-497E-AEE7-EB944347CD96}"/>
    <cellStyle name="Normal 8 2 3 2 34" xfId="15171" xr:uid="{D350486D-FFE9-4C37-AE43-3C73B1A3F429}"/>
    <cellStyle name="Normal 8 2 3 2 35" xfId="15172" xr:uid="{69F06118-1344-4699-93DE-DE9305F87BED}"/>
    <cellStyle name="Normal 8 2 3 2 36" xfId="15173" xr:uid="{5CBBBA47-6786-4996-9396-CAF5865E224B}"/>
    <cellStyle name="Normal 8 2 3 2 37" xfId="15174" xr:uid="{50B90218-B218-4CB1-BAD5-3E46E60A91C2}"/>
    <cellStyle name="Normal 8 2 3 2 38" xfId="15175" xr:uid="{B6C83CA3-B0FF-4B9C-85C0-F7AB6E797064}"/>
    <cellStyle name="Normal 8 2 3 2 4" xfId="15176" xr:uid="{171F8ABD-6170-436D-8803-1EC286B24A62}"/>
    <cellStyle name="Normal 8 2 3 2 5" xfId="15177" xr:uid="{BCB3A3BF-3598-41D1-B935-39715D50C5B0}"/>
    <cellStyle name="Normal 8 2 3 2 6" xfId="15178" xr:uid="{53A889D4-9275-43F0-903F-B52F163F2BE5}"/>
    <cellStyle name="Normal 8 2 3 2 7" xfId="15179" xr:uid="{183F8D2F-59EF-4ABD-80C1-ADACB408ADD6}"/>
    <cellStyle name="Normal 8 2 3 2 8" xfId="15180" xr:uid="{A577DEED-B871-433A-A349-FD6D82C5587F}"/>
    <cellStyle name="Normal 8 2 3 2 9" xfId="15181" xr:uid="{C70A37D7-B035-4B12-8FB0-38EE1C988E0B}"/>
    <cellStyle name="Normal 8 2 3 20" xfId="15182" xr:uid="{7EAD907F-701A-4E05-95C7-22C3E780ACDB}"/>
    <cellStyle name="Normal 8 2 3 21" xfId="15183" xr:uid="{0E567F38-E78F-461F-B5F9-66D7901379E9}"/>
    <cellStyle name="Normal 8 2 3 22" xfId="15184" xr:uid="{C783CEC3-D333-460A-AE91-CAECF90ACAB3}"/>
    <cellStyle name="Normal 8 2 3 23" xfId="15185" xr:uid="{50F245AF-ACA8-46A6-ABF8-62A7E05F0502}"/>
    <cellStyle name="Normal 8 2 3 24" xfId="15186" xr:uid="{F0E1EDF6-3208-4351-BE3D-B1C2945F4EBF}"/>
    <cellStyle name="Normal 8 2 3 25" xfId="15187" xr:uid="{A19FE076-44EA-437E-8AF5-CD6C1518EAFC}"/>
    <cellStyle name="Normal 8 2 3 26" xfId="15188" xr:uid="{7A6F047F-24A6-4855-820D-8360D3068BDD}"/>
    <cellStyle name="Normal 8 2 3 27" xfId="15189" xr:uid="{C7D27DEC-18E6-4013-A19E-4D2FE53B9BAC}"/>
    <cellStyle name="Normal 8 2 3 28" xfId="15190" xr:uid="{2E6B8A09-7CC3-48F2-AC65-D83242888FCC}"/>
    <cellStyle name="Normal 8 2 3 29" xfId="15191" xr:uid="{C6DDD99F-CF93-405E-B974-2FDD08E5A567}"/>
    <cellStyle name="Normal 8 2 3 3" xfId="15192" xr:uid="{226ACE1A-A9E4-46CA-9F5F-F7EF84D57F20}"/>
    <cellStyle name="Normal 8 2 3 30" xfId="15193" xr:uid="{70263C95-A54B-41B9-9D4B-EDD8E03FAF82}"/>
    <cellStyle name="Normal 8 2 3 31" xfId="15194" xr:uid="{BAB94D5C-E9DA-4229-91C7-DB6F73E9BBBE}"/>
    <cellStyle name="Normal 8 2 3 32" xfId="15195" xr:uid="{3E8C7AEF-F768-4494-B961-D6F860DBF491}"/>
    <cellStyle name="Normal 8 2 3 33" xfId="15196" xr:uid="{CEE3272F-0D8A-4085-9246-2EE4853493BF}"/>
    <cellStyle name="Normal 8 2 3 34" xfId="15197" xr:uid="{9D5A63F9-7128-49B0-B3AE-27C38A6BDFCC}"/>
    <cellStyle name="Normal 8 2 3 35" xfId="15198" xr:uid="{ACA9E5EE-41FF-44E3-9712-557C53B11AA2}"/>
    <cellStyle name="Normal 8 2 3 36" xfId="15199" xr:uid="{13F6FDDD-9032-4E3A-BF77-B24FAE6A77F7}"/>
    <cellStyle name="Normal 8 2 3 37" xfId="15200" xr:uid="{B7ED63DA-091D-43F2-980A-CA21F0A9689B}"/>
    <cellStyle name="Normal 8 2 3 38" xfId="15201" xr:uid="{0C671BD3-493D-4FE2-B937-ED388022D03C}"/>
    <cellStyle name="Normal 8 2 3 4" xfId="15202" xr:uid="{E9890F12-4ACD-4827-BCF7-BD8BDAECF6B0}"/>
    <cellStyle name="Normal 8 2 3 5" xfId="15203" xr:uid="{25E9C7D2-8D94-441E-9FC3-2FCFAD6DC986}"/>
    <cellStyle name="Normal 8 2 3 6" xfId="15204" xr:uid="{4473D37E-6DF0-4A7D-9870-E1283604AABF}"/>
    <cellStyle name="Normal 8 2 3 7" xfId="15205" xr:uid="{D6B7E77B-BEB0-4A47-9A70-3D1B66170DEC}"/>
    <cellStyle name="Normal 8 2 3 8" xfId="15206" xr:uid="{76606FE9-9B66-4DD1-915E-7C7473969BD9}"/>
    <cellStyle name="Normal 8 2 3 9" xfId="15207" xr:uid="{DA512344-BA8C-40A8-AF8D-CA7CDB1263B4}"/>
    <cellStyle name="Normal 8 2 30" xfId="15208" xr:uid="{05679D1F-72C0-4533-B160-ADA460714882}"/>
    <cellStyle name="Normal 8 2 31" xfId="15209" xr:uid="{360B6627-96D3-4819-B2A2-84C81CC9AC31}"/>
    <cellStyle name="Normal 8 2 32" xfId="15210" xr:uid="{BEF0BB67-F39C-4507-A1FA-C0D02B5827AE}"/>
    <cellStyle name="Normal 8 2 33" xfId="15211" xr:uid="{6ED9CB28-6F69-4B3B-9BEE-6C0F7E580D2E}"/>
    <cellStyle name="Normal 8 2 34" xfId="15212" xr:uid="{03D02DBC-A16E-4880-B28E-1EC9CD94F14F}"/>
    <cellStyle name="Normal 8 2 35" xfId="15213" xr:uid="{0F85DE91-636B-4D47-86A1-7211A55419D3}"/>
    <cellStyle name="Normal 8 2 36" xfId="15214" xr:uid="{A00F1968-7D60-47AE-AF7A-1948F49DBB05}"/>
    <cellStyle name="Normal 8 2 37" xfId="15215" xr:uid="{C40E8557-F18B-4CA9-9DB0-28A0936DA4DA}"/>
    <cellStyle name="Normal 8 2 38" xfId="15216" xr:uid="{D67323FB-FB34-4DBD-8299-3A3AB9E52BB5}"/>
    <cellStyle name="Normal 8 2 39" xfId="15217" xr:uid="{E36E5B53-C955-45D4-9A19-1B7B424A442A}"/>
    <cellStyle name="Normal 8 2 4" xfId="15218" xr:uid="{666926D4-DB73-4E4B-8339-F3BB78AAD6D7}"/>
    <cellStyle name="Normal 8 2 40" xfId="15219" xr:uid="{728133F5-A0E0-4B60-B5E3-4ED8AFCD56E2}"/>
    <cellStyle name="Normal 8 2 41" xfId="15220" xr:uid="{8D0D6330-282A-417A-A26C-E820AE1DC8D1}"/>
    <cellStyle name="Normal 8 2 42" xfId="15221" xr:uid="{61DA5777-046B-4776-A9CE-5B1C6A97BC18}"/>
    <cellStyle name="Normal 8 2 43" xfId="15222" xr:uid="{B58A25F6-63DE-45CC-A6B5-128BFD0BCB77}"/>
    <cellStyle name="Normal 8 2 44" xfId="15223" xr:uid="{FAFA67D6-9968-4815-AD21-23992E92C7A5}"/>
    <cellStyle name="Normal 8 2 45" xfId="15224" xr:uid="{77333E0A-1730-4316-8DE2-346E043C53F4}"/>
    <cellStyle name="Normal 8 2 46" xfId="15225" xr:uid="{C726BFF2-1614-4431-93B0-E3148F1214EE}"/>
    <cellStyle name="Normal 8 2 47" xfId="15226" xr:uid="{79C3F6EE-4D47-473E-B565-5D9601DCCD42}"/>
    <cellStyle name="Normal 8 2 5" xfId="15227" xr:uid="{717FF3B0-2EA4-4328-98B4-F3E989178EBC}"/>
    <cellStyle name="Normal 8 2 6" xfId="15228" xr:uid="{43D180F6-D33D-4935-A793-A7FF2E1F03B5}"/>
    <cellStyle name="Normal 8 2 7" xfId="15229" xr:uid="{06672707-0F46-4316-AF4E-6DE7AF7DD071}"/>
    <cellStyle name="Normal 8 2 8" xfId="15230" xr:uid="{15F4AC18-0175-4EF3-ADD3-DA7606C333D2}"/>
    <cellStyle name="Normal 8 2 9" xfId="15231" xr:uid="{81244F1E-6C18-412E-AFF0-D6F6AD3BC5DC}"/>
    <cellStyle name="Normal 8 20" xfId="15232" xr:uid="{B45D9E79-5D7C-4AC1-A7AE-47F8E89F4E70}"/>
    <cellStyle name="Normal 8 21" xfId="15233" xr:uid="{3636E33F-1CFA-4EAD-AA19-AC699DB84BC0}"/>
    <cellStyle name="Normal 8 22" xfId="15234" xr:uid="{143D6CCF-0DB1-480C-B0E1-8636F96463C5}"/>
    <cellStyle name="Normal 8 23" xfId="15235" xr:uid="{64A18B00-FD25-4A7B-BDC5-881FF4602B78}"/>
    <cellStyle name="Normal 8 24" xfId="15236" xr:uid="{F00DCC5B-812F-41F2-9FA9-C252879D5271}"/>
    <cellStyle name="Normal 8 25" xfId="15237" xr:uid="{1A1B8715-C2ED-43AC-A5CE-66E5E5715699}"/>
    <cellStyle name="Normal 8 26" xfId="15238" xr:uid="{01196B9E-C072-4B93-9207-E08D258D8446}"/>
    <cellStyle name="Normal 8 27" xfId="15239" xr:uid="{60A69675-1055-4552-98E8-D89E80EE8BE9}"/>
    <cellStyle name="Normal 8 28" xfId="15240" xr:uid="{D104EBB4-5EA6-4014-A082-3159C9808FEF}"/>
    <cellStyle name="Normal 8 29" xfId="15241" xr:uid="{86468222-7977-4806-AC85-CC0D07BF4CDC}"/>
    <cellStyle name="Normal 8 3" xfId="15242" xr:uid="{90C8FD7A-062B-4AE1-9D66-7323A9B5AE11}"/>
    <cellStyle name="Normal 8 3 10" xfId="15243" xr:uid="{113C49F0-9BFF-40D7-B37E-9D8A86363B2C}"/>
    <cellStyle name="Normal 8 3 11" xfId="15244" xr:uid="{DF7D5EA1-FBAE-44E7-B12B-DD908CBA8BAC}"/>
    <cellStyle name="Normal 8 3 12" xfId="15245" xr:uid="{9443E430-17DF-4DCA-8326-632D42F8C1A1}"/>
    <cellStyle name="Normal 8 3 13" xfId="15246" xr:uid="{EA6AA1F5-CD03-428E-88C6-87EEAFFA44D1}"/>
    <cellStyle name="Normal 8 3 14" xfId="15247" xr:uid="{E3163EF1-070A-4771-9685-28D5BDE2F14E}"/>
    <cellStyle name="Normal 8 3 15" xfId="15248" xr:uid="{B63F12E5-43A1-4F64-85C9-FBA83FA5B294}"/>
    <cellStyle name="Normal 8 3 16" xfId="15249" xr:uid="{ED3A8CF1-1270-41F3-91A0-688097FA1ADE}"/>
    <cellStyle name="Normal 8 3 17" xfId="15250" xr:uid="{E2ED0974-6499-4D7F-99B9-A75A2CD88FA4}"/>
    <cellStyle name="Normal 8 3 18" xfId="15251" xr:uid="{DC8FD2EA-D0E3-4EDE-9A65-A8B1000BE063}"/>
    <cellStyle name="Normal 8 3 19" xfId="15252" xr:uid="{9CD8BA3E-5E9E-4912-95DA-AE7066FD1111}"/>
    <cellStyle name="Normal 8 3 2" xfId="15253" xr:uid="{51F8C277-1A95-4807-8230-CAD911F8B6CB}"/>
    <cellStyle name="Normal 8 3 2 10" xfId="15254" xr:uid="{67211679-E3E0-4739-8C44-F825071AC836}"/>
    <cellStyle name="Normal 8 3 2 11" xfId="15255" xr:uid="{7BD336AA-B864-4B83-9F2F-F09D9B2A7B38}"/>
    <cellStyle name="Normal 8 3 2 12" xfId="15256" xr:uid="{4CCF07BA-B9B4-4608-946A-3FD49C6CF8C8}"/>
    <cellStyle name="Normal 8 3 2 13" xfId="15257" xr:uid="{55092A6C-9A3E-4110-AB1E-CBF4BA853F9D}"/>
    <cellStyle name="Normal 8 3 2 14" xfId="15258" xr:uid="{8A800433-6651-410D-BA90-93E4CFDF707B}"/>
    <cellStyle name="Normal 8 3 2 15" xfId="15259" xr:uid="{570DDF36-1728-4255-B7B8-FC7A2252DFB0}"/>
    <cellStyle name="Normal 8 3 2 16" xfId="15260" xr:uid="{AE83B18E-6B78-4843-807D-1016F4BC891D}"/>
    <cellStyle name="Normal 8 3 2 17" xfId="15261" xr:uid="{D8B5FC14-4526-42DC-9234-25911C15E0E4}"/>
    <cellStyle name="Normal 8 3 2 18" xfId="15262" xr:uid="{3CFD28B9-784C-4F24-A70C-31D7BE59F7B0}"/>
    <cellStyle name="Normal 8 3 2 19" xfId="15263" xr:uid="{20375FAE-629B-4CA2-9E48-CE2779D0BACB}"/>
    <cellStyle name="Normal 8 3 2 2" xfId="15264" xr:uid="{6389639E-EC14-4BA5-9B31-565106A42E37}"/>
    <cellStyle name="Normal 8 3 2 2 10" xfId="15265" xr:uid="{55E787FE-88DF-4F9B-9BA4-C5CC94E10A82}"/>
    <cellStyle name="Normal 8 3 2 2 11" xfId="15266" xr:uid="{3C68B1EA-7506-4891-BC6F-712C9E9EDBEE}"/>
    <cellStyle name="Normal 8 3 2 2 12" xfId="15267" xr:uid="{5B52B838-1773-4F03-B417-A1CC6C5606B6}"/>
    <cellStyle name="Normal 8 3 2 2 13" xfId="15268" xr:uid="{0FD058EF-11B8-4BCE-8A87-383DC6E82830}"/>
    <cellStyle name="Normal 8 3 2 2 14" xfId="15269" xr:uid="{B23722C5-B228-4B8F-B0ED-7FE891D946EF}"/>
    <cellStyle name="Normal 8 3 2 2 15" xfId="15270" xr:uid="{DECDBDBA-A24B-46C9-B0DA-E9BD808100E6}"/>
    <cellStyle name="Normal 8 3 2 2 16" xfId="15271" xr:uid="{568E208C-BB0C-4DA8-87D4-832739D5F84B}"/>
    <cellStyle name="Normal 8 3 2 2 17" xfId="15272" xr:uid="{6244C8D8-772C-4551-ADB9-2CD72DE9C2E4}"/>
    <cellStyle name="Normal 8 3 2 2 18" xfId="15273" xr:uid="{9EF74F56-2DA1-400E-B82C-29AA7C3CF3F8}"/>
    <cellStyle name="Normal 8 3 2 2 19" xfId="15274" xr:uid="{3F982AE3-2A5D-4EF1-AA0C-99AF6F18C7FD}"/>
    <cellStyle name="Normal 8 3 2 2 2" xfId="15275" xr:uid="{7A657274-59DB-448E-BF28-D9DDFE97FE83}"/>
    <cellStyle name="Normal 8 3 2 2 2 10" xfId="15276" xr:uid="{EB53B55E-152D-4F31-972F-E44EBFE92C76}"/>
    <cellStyle name="Normal 8 3 2 2 2 11" xfId="15277" xr:uid="{1CBD8ED2-9B29-4EE8-AD64-1DA44C3F0271}"/>
    <cellStyle name="Normal 8 3 2 2 2 12" xfId="15278" xr:uid="{8030A909-03A5-4D8D-8608-FAE4132266E3}"/>
    <cellStyle name="Normal 8 3 2 2 2 13" xfId="15279" xr:uid="{FD689068-DE31-4DBB-B19D-FC2EAE8BD0C7}"/>
    <cellStyle name="Normal 8 3 2 2 2 14" xfId="15280" xr:uid="{48925966-3B04-47D6-B7EF-299E0482774F}"/>
    <cellStyle name="Normal 8 3 2 2 2 15" xfId="15281" xr:uid="{2D6427AB-4153-4569-A076-E8B82FCFB86C}"/>
    <cellStyle name="Normal 8 3 2 2 2 16" xfId="15282" xr:uid="{5ECD217D-6C39-46D4-876C-D31A1EC686E6}"/>
    <cellStyle name="Normal 8 3 2 2 2 17" xfId="15283" xr:uid="{738A1946-475B-4815-AC7A-0B7B096A2143}"/>
    <cellStyle name="Normal 8 3 2 2 2 18" xfId="15284" xr:uid="{06E56F1B-C1C3-4595-88C8-B10588B28F1F}"/>
    <cellStyle name="Normal 8 3 2 2 2 19" xfId="15285" xr:uid="{0D7851AB-2DE4-4B40-9BB6-C370FD691054}"/>
    <cellStyle name="Normal 8 3 2 2 2 2" xfId="15286" xr:uid="{CD7676E6-B904-4D9D-9C1A-BEE148586B3A}"/>
    <cellStyle name="Normal 8 3 2 2 2 20" xfId="15287" xr:uid="{F09E1AD7-AA62-4FC4-899E-96CC25093E2D}"/>
    <cellStyle name="Normal 8 3 2 2 2 21" xfId="15288" xr:uid="{EF4AB1F5-0125-4224-B97A-BC745256A359}"/>
    <cellStyle name="Normal 8 3 2 2 2 22" xfId="15289" xr:uid="{2B5CB618-2CDF-4B09-8B2E-CBDE6A2F1D28}"/>
    <cellStyle name="Normal 8 3 2 2 2 23" xfId="15290" xr:uid="{B3A34746-0069-440D-A173-1014FD8F0E1C}"/>
    <cellStyle name="Normal 8 3 2 2 2 24" xfId="15291" xr:uid="{27CD794B-0448-41E1-A2EE-68243CD1B2C3}"/>
    <cellStyle name="Normal 8 3 2 2 2 25" xfId="15292" xr:uid="{A50522EA-B553-4B58-8B7A-F659F53D4421}"/>
    <cellStyle name="Normal 8 3 2 2 2 26" xfId="15293" xr:uid="{CD9905E0-72D0-4FC6-AE78-2819A28C59DA}"/>
    <cellStyle name="Normal 8 3 2 2 2 27" xfId="15294" xr:uid="{3AF3798C-953A-4E22-8355-881DCC3E02A3}"/>
    <cellStyle name="Normal 8 3 2 2 2 28" xfId="15295" xr:uid="{AB1712B0-932C-4136-B395-2C16E030A318}"/>
    <cellStyle name="Normal 8 3 2 2 2 29" xfId="15296" xr:uid="{CEEA97E3-1E55-4323-B41B-67844863FE0D}"/>
    <cellStyle name="Normal 8 3 2 2 2 3" xfId="15297" xr:uid="{24721305-8053-4E51-861F-22E50D4D51D6}"/>
    <cellStyle name="Normal 8 3 2 2 2 30" xfId="15298" xr:uid="{3C94CB6A-E421-4F8D-A910-5C246D16777C}"/>
    <cellStyle name="Normal 8 3 2 2 2 31" xfId="15299" xr:uid="{41F6BC43-FDC0-48BB-9165-FA2A555FFE4B}"/>
    <cellStyle name="Normal 8 3 2 2 2 32" xfId="15300" xr:uid="{A5632A47-8DF0-4E49-849D-833C6CCAC5D0}"/>
    <cellStyle name="Normal 8 3 2 2 2 33" xfId="15301" xr:uid="{78A216BB-17F1-41AA-B4BC-C307D7EF41D0}"/>
    <cellStyle name="Normal 8 3 2 2 2 34" xfId="15302" xr:uid="{8DADDE26-D521-4AC3-BE1E-25A843F547B8}"/>
    <cellStyle name="Normal 8 3 2 2 2 35" xfId="15303" xr:uid="{5D594C8E-8442-496C-A490-21261EBCC8C3}"/>
    <cellStyle name="Normal 8 3 2 2 2 36" xfId="15304" xr:uid="{A1A8B332-3E21-4DA3-8941-F144B5296278}"/>
    <cellStyle name="Normal 8 3 2 2 2 37" xfId="15305" xr:uid="{1B97D687-0E94-4C9E-BF3C-613AE083991B}"/>
    <cellStyle name="Normal 8 3 2 2 2 38" xfId="15306" xr:uid="{6EFF02BA-E7A3-4F15-AD96-816E22661797}"/>
    <cellStyle name="Normal 8 3 2 2 2 4" xfId="15307" xr:uid="{1FCCEB1C-E0A0-48B8-A27E-D0D2C3AE3D5A}"/>
    <cellStyle name="Normal 8 3 2 2 2 5" xfId="15308" xr:uid="{21F3C40D-710C-44C9-B177-7135145B115F}"/>
    <cellStyle name="Normal 8 3 2 2 2 6" xfId="15309" xr:uid="{6EFAF70E-5967-40B4-869A-8D60B167DC01}"/>
    <cellStyle name="Normal 8 3 2 2 2 7" xfId="15310" xr:uid="{FC0D3D6D-39FC-44C2-ABAB-6552FD84413A}"/>
    <cellStyle name="Normal 8 3 2 2 2 8" xfId="15311" xr:uid="{6DFCF8CD-9D9C-49FC-AD7A-12A62FA0EBDB}"/>
    <cellStyle name="Normal 8 3 2 2 2 9" xfId="15312" xr:uid="{FD39BA03-42F9-4B17-B09D-B66B012EBD56}"/>
    <cellStyle name="Normal 8 3 2 2 20" xfId="15313" xr:uid="{D4D184EF-42BB-4EE5-A5AB-C7FE0CEFF1BA}"/>
    <cellStyle name="Normal 8 3 2 2 21" xfId="15314" xr:uid="{355B5614-AB7E-4989-9FC1-BE7F739DAAF1}"/>
    <cellStyle name="Normal 8 3 2 2 22" xfId="15315" xr:uid="{4023CD70-D66D-4D85-B436-A8714D6ABA60}"/>
    <cellStyle name="Normal 8 3 2 2 23" xfId="15316" xr:uid="{26755473-C116-415A-AC94-2A099424F01F}"/>
    <cellStyle name="Normal 8 3 2 2 24" xfId="15317" xr:uid="{ACEF7AE4-4695-41E4-869B-7E2906469ACF}"/>
    <cellStyle name="Normal 8 3 2 2 25" xfId="15318" xr:uid="{E2FCF09E-5076-4A2D-8C72-47B416A4924F}"/>
    <cellStyle name="Normal 8 3 2 2 26" xfId="15319" xr:uid="{7E35AAD3-2106-4874-84EB-B24AF575F4F8}"/>
    <cellStyle name="Normal 8 3 2 2 27" xfId="15320" xr:uid="{67EF799C-A2FE-4ED4-A8C5-37BFE2F63D59}"/>
    <cellStyle name="Normal 8 3 2 2 28" xfId="15321" xr:uid="{669A6AE3-6749-4DFB-AC69-227F65857B0C}"/>
    <cellStyle name="Normal 8 3 2 2 29" xfId="15322" xr:uid="{529E0997-C2C7-4C9B-B7A5-33DC7498B8B4}"/>
    <cellStyle name="Normal 8 3 2 2 3" xfId="15323" xr:uid="{9771922B-1F8E-4F6C-AA74-1C1C3161E17A}"/>
    <cellStyle name="Normal 8 3 2 2 30" xfId="15324" xr:uid="{C88B83BD-503A-4E8E-871E-0431297B3921}"/>
    <cellStyle name="Normal 8 3 2 2 31" xfId="15325" xr:uid="{F46746C0-C00F-455E-82CF-CD37D0F55841}"/>
    <cellStyle name="Normal 8 3 2 2 32" xfId="15326" xr:uid="{7813E169-22D6-48CE-83E7-75B60B82A405}"/>
    <cellStyle name="Normal 8 3 2 2 33" xfId="15327" xr:uid="{07549A72-9F49-4AC9-883B-2701CA591496}"/>
    <cellStyle name="Normal 8 3 2 2 34" xfId="15328" xr:uid="{21824FA2-38A9-4451-82F0-CC6D5B97CBCA}"/>
    <cellStyle name="Normal 8 3 2 2 35" xfId="15329" xr:uid="{09D62900-E426-4087-B916-9D494E350037}"/>
    <cellStyle name="Normal 8 3 2 2 36" xfId="15330" xr:uid="{00F7CE0F-64A8-41F6-A1A6-1EA0951AD094}"/>
    <cellStyle name="Normal 8 3 2 2 37" xfId="15331" xr:uid="{E3B9A1DF-B135-4A5C-9018-FB7B7C777AF5}"/>
    <cellStyle name="Normal 8 3 2 2 38" xfId="15332" xr:uid="{01228224-FC77-4927-A10D-9C1DC6721331}"/>
    <cellStyle name="Normal 8 3 2 2 4" xfId="15333" xr:uid="{3148FAB2-E716-4D35-8A83-B75ADA5AC0F9}"/>
    <cellStyle name="Normal 8 3 2 2 5" xfId="15334" xr:uid="{DD4526E6-14ED-45B6-88F6-AE38A1DE8D04}"/>
    <cellStyle name="Normal 8 3 2 2 6" xfId="15335" xr:uid="{972B0D33-90E5-4BBE-AB58-2BCE7A1D189B}"/>
    <cellStyle name="Normal 8 3 2 2 7" xfId="15336" xr:uid="{39F6B83A-7F6C-4C8C-A8B3-2FAE64E36D99}"/>
    <cellStyle name="Normal 8 3 2 2 8" xfId="15337" xr:uid="{131BC69F-2A2A-452D-BA03-49E020A858B0}"/>
    <cellStyle name="Normal 8 3 2 2 9" xfId="15338" xr:uid="{63C971B0-66E5-4A29-9B80-41C977335ADC}"/>
    <cellStyle name="Normal 8 3 2 20" xfId="15339" xr:uid="{EE31CD5A-86ED-4C3D-B410-F62AAF9E0E9A}"/>
    <cellStyle name="Normal 8 3 2 21" xfId="15340" xr:uid="{ED46F527-68CF-4B94-9595-23D5B0FF96CC}"/>
    <cellStyle name="Normal 8 3 2 22" xfId="15341" xr:uid="{347849DC-3A96-4F8D-893F-8E1E836D12B9}"/>
    <cellStyle name="Normal 8 3 2 23" xfId="15342" xr:uid="{3963A5DF-7AFE-4E8C-A8D8-03A70FB61001}"/>
    <cellStyle name="Normal 8 3 2 24" xfId="15343" xr:uid="{0783F853-56DC-47E0-B978-586489328C5F}"/>
    <cellStyle name="Normal 8 3 2 25" xfId="15344" xr:uid="{28C16288-418B-456A-B91A-72FE1BE3CBD8}"/>
    <cellStyle name="Normal 8 3 2 26" xfId="15345" xr:uid="{5221BE6A-725D-4ACA-A478-4B2112E6C0BD}"/>
    <cellStyle name="Normal 8 3 2 27" xfId="15346" xr:uid="{985D45A4-406E-4020-AECD-00BCB2000DF0}"/>
    <cellStyle name="Normal 8 3 2 28" xfId="15347" xr:uid="{68DFE4E9-659A-41DB-89BC-90521E9BA753}"/>
    <cellStyle name="Normal 8 3 2 29" xfId="15348" xr:uid="{429550AE-2DD1-4801-AA7A-BF522523806C}"/>
    <cellStyle name="Normal 8 3 2 3" xfId="15349" xr:uid="{1E7C93BC-FEE1-407D-8B45-66C1F171A87C}"/>
    <cellStyle name="Normal 8 3 2 30" xfId="15350" xr:uid="{5D45EBD2-5BCD-45F3-8408-3F08E14C7C78}"/>
    <cellStyle name="Normal 8 3 2 31" xfId="15351" xr:uid="{AA0BC0D5-DD11-4EA9-B21C-64FED7E11120}"/>
    <cellStyle name="Normal 8 3 2 32" xfId="15352" xr:uid="{D0807FAA-5070-4231-805B-568DFDCDBB64}"/>
    <cellStyle name="Normal 8 3 2 33" xfId="15353" xr:uid="{DF5FDA14-E18B-45E6-9C90-D03D3D7B7070}"/>
    <cellStyle name="Normal 8 3 2 34" xfId="15354" xr:uid="{C8F8812B-D50C-4A11-A9E1-914A7F3E7951}"/>
    <cellStyle name="Normal 8 3 2 35" xfId="15355" xr:uid="{8D945510-EAD7-4508-927F-FAC01C7D8935}"/>
    <cellStyle name="Normal 8 3 2 36" xfId="15356" xr:uid="{07712FA4-A6ED-4B65-B557-97CE3A7E22F6}"/>
    <cellStyle name="Normal 8 3 2 37" xfId="15357" xr:uid="{0977D868-2793-446A-B1C0-C7C5492B932B}"/>
    <cellStyle name="Normal 8 3 2 38" xfId="15358" xr:uid="{3A71FD5D-ED7E-4727-BEC2-AFBCCD6479B5}"/>
    <cellStyle name="Normal 8 3 2 39" xfId="15359" xr:uid="{BE715D4C-FEC4-4AAB-B20A-FBD61039362D}"/>
    <cellStyle name="Normal 8 3 2 4" xfId="15360" xr:uid="{5E541160-DCB3-459A-80D6-55B0B066A0AC}"/>
    <cellStyle name="Normal 8 3 2 40" xfId="15361" xr:uid="{CDCE3066-2787-4DB1-AA2C-E8C0263AC472}"/>
    <cellStyle name="Normal 8 3 2 5" xfId="15362" xr:uid="{A9BB28E8-2A0A-4CC6-97C1-CA9F54605513}"/>
    <cellStyle name="Normal 8 3 2 6" xfId="15363" xr:uid="{098D63B4-B406-4672-9C2E-ED90F01128DC}"/>
    <cellStyle name="Normal 8 3 2 7" xfId="15364" xr:uid="{854E0CBF-8A6C-4171-9726-4CF13D0FF418}"/>
    <cellStyle name="Normal 8 3 2 8" xfId="15365" xr:uid="{53FE820A-6821-4C2A-A44F-6F3B2EC2B385}"/>
    <cellStyle name="Normal 8 3 2 9" xfId="15366" xr:uid="{3B165166-60FA-48B9-BB68-756B9C95B343}"/>
    <cellStyle name="Normal 8 3 20" xfId="15367" xr:uid="{A78DABD6-1442-41D5-B311-DC151269FF2D}"/>
    <cellStyle name="Normal 8 3 21" xfId="15368" xr:uid="{92F555AF-2A74-4764-88F8-5D9839E26897}"/>
    <cellStyle name="Normal 8 3 22" xfId="15369" xr:uid="{5810D272-101C-442B-8C4A-B8FF838E196D}"/>
    <cellStyle name="Normal 8 3 23" xfId="15370" xr:uid="{117EAB6C-4C41-4662-A0CA-4B68F7C6B554}"/>
    <cellStyle name="Normal 8 3 24" xfId="15371" xr:uid="{AE504509-BD7A-43FC-A3D0-5828ED307260}"/>
    <cellStyle name="Normal 8 3 25" xfId="15372" xr:uid="{98B19285-8D84-48F2-A2FB-2A5D32104CB2}"/>
    <cellStyle name="Normal 8 3 26" xfId="15373" xr:uid="{7FD100C5-43EA-492C-87FC-15C9826D98C5}"/>
    <cellStyle name="Normal 8 3 27" xfId="15374" xr:uid="{B0BB41D5-51D5-40EB-B83C-991410222A8F}"/>
    <cellStyle name="Normal 8 3 28" xfId="15375" xr:uid="{FF3AD40E-4E90-49C0-9AD3-F09D0336E254}"/>
    <cellStyle name="Normal 8 3 29" xfId="15376" xr:uid="{C4361FB6-D6C3-409B-AC5A-654A1ACBDE14}"/>
    <cellStyle name="Normal 8 3 3" xfId="15377" xr:uid="{0F0B1845-A5CE-4187-8D69-24646B3325F5}"/>
    <cellStyle name="Normal 8 3 3 10" xfId="15378" xr:uid="{85B1DBFF-AFAC-46FE-A081-E98FACA2418A}"/>
    <cellStyle name="Normal 8 3 3 11" xfId="15379" xr:uid="{1A161209-CF49-4440-A622-6FF1F8B97F38}"/>
    <cellStyle name="Normal 8 3 3 12" xfId="15380" xr:uid="{175ABEB2-6148-455A-9A40-35E03BF0AACB}"/>
    <cellStyle name="Normal 8 3 3 13" xfId="15381" xr:uid="{1F23D1D2-5AE0-46A2-AC92-C7DC8EEA38A4}"/>
    <cellStyle name="Normal 8 3 3 14" xfId="15382" xr:uid="{BFF8CAA3-F634-40BB-8C2C-452C5B7DCB90}"/>
    <cellStyle name="Normal 8 3 3 15" xfId="15383" xr:uid="{2F3A9313-8E98-4959-BAC2-D04C0CBDB724}"/>
    <cellStyle name="Normal 8 3 3 16" xfId="15384" xr:uid="{70C9B84F-56E8-48DF-AB02-30959BA52869}"/>
    <cellStyle name="Normal 8 3 3 17" xfId="15385" xr:uid="{A6991D06-38CC-4000-9649-76BD6DDCBBC6}"/>
    <cellStyle name="Normal 8 3 3 18" xfId="15386" xr:uid="{1523A35D-A72C-4962-B3B7-A7C6B4B3C4FF}"/>
    <cellStyle name="Normal 8 3 3 19" xfId="15387" xr:uid="{2D427147-D0BE-4E5B-8CA4-AC5BC2A7A637}"/>
    <cellStyle name="Normal 8 3 3 2" xfId="15388" xr:uid="{7DEE851C-EE19-4918-B0A4-FD0A57932AED}"/>
    <cellStyle name="Normal 8 3 3 2 10" xfId="15389" xr:uid="{51935DB9-A748-435A-8722-35F4CBF511B8}"/>
    <cellStyle name="Normal 8 3 3 2 11" xfId="15390" xr:uid="{DFD377BF-F367-4785-8C6C-0339F92D8EFC}"/>
    <cellStyle name="Normal 8 3 3 2 12" xfId="15391" xr:uid="{9ABC7FFC-F2F9-4DBB-ABB3-10F6C3844EEB}"/>
    <cellStyle name="Normal 8 3 3 2 13" xfId="15392" xr:uid="{E615B31C-035D-44B4-9ED3-BA644FD98CC6}"/>
    <cellStyle name="Normal 8 3 3 2 14" xfId="15393" xr:uid="{C7F2B13C-B7DA-437C-BEA5-70E56A7265CA}"/>
    <cellStyle name="Normal 8 3 3 2 15" xfId="15394" xr:uid="{A7E7214D-2AA3-4A95-8A52-61F3B968DB22}"/>
    <cellStyle name="Normal 8 3 3 2 16" xfId="15395" xr:uid="{6EB4234C-A0AE-4BE8-BEAA-99F1DC62F248}"/>
    <cellStyle name="Normal 8 3 3 2 17" xfId="15396" xr:uid="{89B99D44-BCB5-4247-8E24-18B707A4A84F}"/>
    <cellStyle name="Normal 8 3 3 2 18" xfId="15397" xr:uid="{38262F89-3B30-4F9F-A20B-F7C5841227DF}"/>
    <cellStyle name="Normal 8 3 3 2 19" xfId="15398" xr:uid="{FF1FDF45-FC38-4880-9F69-278E38918D04}"/>
    <cellStyle name="Normal 8 3 3 2 2" xfId="15399" xr:uid="{07BA5A0E-08B7-4CA0-B985-7DDAFE2B0F14}"/>
    <cellStyle name="Normal 8 3 3 2 20" xfId="15400" xr:uid="{9A47B8EA-1C25-45B0-A92A-DD7E7EDA96D9}"/>
    <cellStyle name="Normal 8 3 3 2 21" xfId="15401" xr:uid="{4CF8C706-4007-468D-A458-F937BE12DBC9}"/>
    <cellStyle name="Normal 8 3 3 2 22" xfId="15402" xr:uid="{7795F081-763C-480F-B706-48AD82ACA5FA}"/>
    <cellStyle name="Normal 8 3 3 2 23" xfId="15403" xr:uid="{43113178-C721-42C9-A8A4-565CB47EC2AC}"/>
    <cellStyle name="Normal 8 3 3 2 24" xfId="15404" xr:uid="{4219AF26-EBE8-4EAE-8CA8-13CD0454B1CD}"/>
    <cellStyle name="Normal 8 3 3 2 25" xfId="15405" xr:uid="{4BD752C2-066C-4385-B306-792472CCA285}"/>
    <cellStyle name="Normal 8 3 3 2 26" xfId="15406" xr:uid="{A0BD1A03-68AA-4295-B87D-7AD8AC5A9B60}"/>
    <cellStyle name="Normal 8 3 3 2 27" xfId="15407" xr:uid="{73266F9E-E587-4463-92D2-56E725A9400E}"/>
    <cellStyle name="Normal 8 3 3 2 28" xfId="15408" xr:uid="{E5F579C5-4B53-4378-BC2E-6A9CDA5F7B3D}"/>
    <cellStyle name="Normal 8 3 3 2 29" xfId="15409" xr:uid="{F171D309-EE58-422B-958C-8EC6F305FD79}"/>
    <cellStyle name="Normal 8 3 3 2 3" xfId="15410" xr:uid="{7FB761EA-CB80-4715-8F1E-1CD413D6A709}"/>
    <cellStyle name="Normal 8 3 3 2 30" xfId="15411" xr:uid="{EC78F231-43D2-4AB8-AC04-CDD526751DE8}"/>
    <cellStyle name="Normal 8 3 3 2 31" xfId="15412" xr:uid="{EA4896CF-AB0B-4AFF-B386-BD2BE9385002}"/>
    <cellStyle name="Normal 8 3 3 2 32" xfId="15413" xr:uid="{25DD311B-D76E-470B-BBDC-C64CFB95DA3F}"/>
    <cellStyle name="Normal 8 3 3 2 33" xfId="15414" xr:uid="{58A9358A-E228-4E8C-A915-C910AF46AC7E}"/>
    <cellStyle name="Normal 8 3 3 2 34" xfId="15415" xr:uid="{8F2A35E3-6BC3-45A9-BD8C-35DB812F2373}"/>
    <cellStyle name="Normal 8 3 3 2 35" xfId="15416" xr:uid="{090B1449-86C2-4B52-B400-2FB79B03D439}"/>
    <cellStyle name="Normal 8 3 3 2 36" xfId="15417" xr:uid="{2BEED408-13B6-47B7-96AD-4EECEF1049FF}"/>
    <cellStyle name="Normal 8 3 3 2 37" xfId="15418" xr:uid="{84014605-1841-4E46-94C7-88EFB5D260E6}"/>
    <cellStyle name="Normal 8 3 3 2 38" xfId="15419" xr:uid="{AB7640EE-46F1-411E-9C47-9C26DD6FD7DB}"/>
    <cellStyle name="Normal 8 3 3 2 4" xfId="15420" xr:uid="{9A9001BF-4A4B-40F6-A0B5-5E5519295943}"/>
    <cellStyle name="Normal 8 3 3 2 5" xfId="15421" xr:uid="{6CAC2442-0F07-4027-AD1B-AE23B00D23B5}"/>
    <cellStyle name="Normal 8 3 3 2 6" xfId="15422" xr:uid="{733F5298-374E-428C-83C1-7852CBCC36A0}"/>
    <cellStyle name="Normal 8 3 3 2 7" xfId="15423" xr:uid="{0098A070-7B2F-4162-BBE3-61CAD01ECED6}"/>
    <cellStyle name="Normal 8 3 3 2 8" xfId="15424" xr:uid="{167E8905-AFC8-4D74-BF39-947B6FA59F03}"/>
    <cellStyle name="Normal 8 3 3 2 9" xfId="15425" xr:uid="{DF2C55B3-12F4-4A31-A2BB-73F4174D803E}"/>
    <cellStyle name="Normal 8 3 3 20" xfId="15426" xr:uid="{A32FE029-BEE3-4ED6-A0B0-EDE6B22505DB}"/>
    <cellStyle name="Normal 8 3 3 21" xfId="15427" xr:uid="{388E2D57-4FE8-43B0-9DA2-8D4A47A599A2}"/>
    <cellStyle name="Normal 8 3 3 22" xfId="15428" xr:uid="{62E2BCA0-E2BA-4ED9-8A36-92FF08DEA2B2}"/>
    <cellStyle name="Normal 8 3 3 23" xfId="15429" xr:uid="{F3AAE13A-0257-4DE6-89B1-8C3D5602C75B}"/>
    <cellStyle name="Normal 8 3 3 24" xfId="15430" xr:uid="{5B7897C6-0D94-4CC9-BACC-50007B7A1DCA}"/>
    <cellStyle name="Normal 8 3 3 25" xfId="15431" xr:uid="{92FD47AE-88B1-450E-A7F9-DC438F784A76}"/>
    <cellStyle name="Normal 8 3 3 26" xfId="15432" xr:uid="{CD599DF5-0ABD-4433-BFEF-0CA612984785}"/>
    <cellStyle name="Normal 8 3 3 27" xfId="15433" xr:uid="{D3B212D4-6FE7-41AF-A208-2C5BBF82C826}"/>
    <cellStyle name="Normal 8 3 3 28" xfId="15434" xr:uid="{1471DBCB-228E-40F4-A800-1DE255703107}"/>
    <cellStyle name="Normal 8 3 3 29" xfId="15435" xr:uid="{53CC17C9-0799-4CBD-B1C5-0D6227E13C2A}"/>
    <cellStyle name="Normal 8 3 3 3" xfId="15436" xr:uid="{319112E3-92DD-45D2-939F-7862CF6C2681}"/>
    <cellStyle name="Normal 8 3 3 30" xfId="15437" xr:uid="{BE24BBDB-8D9B-4865-A515-B7EF18098492}"/>
    <cellStyle name="Normal 8 3 3 31" xfId="15438" xr:uid="{FF55C9A0-CD32-4385-9B72-689D45A7FC15}"/>
    <cellStyle name="Normal 8 3 3 32" xfId="15439" xr:uid="{8221ACEA-2C78-422D-9C7B-3BDDFFD42EB6}"/>
    <cellStyle name="Normal 8 3 3 33" xfId="15440" xr:uid="{BD80C864-22F7-4509-B400-BED0E44DE8B9}"/>
    <cellStyle name="Normal 8 3 3 34" xfId="15441" xr:uid="{BC7E6AA1-9525-45F1-B4DC-C54A2F26C8AC}"/>
    <cellStyle name="Normal 8 3 3 35" xfId="15442" xr:uid="{34622D5E-31DC-4450-974F-D9497232E196}"/>
    <cellStyle name="Normal 8 3 3 36" xfId="15443" xr:uid="{502CA450-C309-40E8-8020-1442B23CB322}"/>
    <cellStyle name="Normal 8 3 3 37" xfId="15444" xr:uid="{3BABB79C-DAAC-4811-B8AA-E92C221E6DA7}"/>
    <cellStyle name="Normal 8 3 3 38" xfId="15445" xr:uid="{76DBFA1E-A84C-4263-BD4D-AC9C20299119}"/>
    <cellStyle name="Normal 8 3 3 4" xfId="15446" xr:uid="{1F37B18A-467B-4C64-BA3D-F7E656655566}"/>
    <cellStyle name="Normal 8 3 3 5" xfId="15447" xr:uid="{D6044247-0F27-4FC3-A151-71A94E81956B}"/>
    <cellStyle name="Normal 8 3 3 6" xfId="15448" xr:uid="{51E876D6-B052-4C15-84C5-E4433A5C4AA7}"/>
    <cellStyle name="Normal 8 3 3 7" xfId="15449" xr:uid="{DC63B38B-AB02-402E-AA1E-E0F16AAF404C}"/>
    <cellStyle name="Normal 8 3 3 8" xfId="15450" xr:uid="{21131254-5B30-4FAC-A1DF-A29F2FC53993}"/>
    <cellStyle name="Normal 8 3 3 9" xfId="15451" xr:uid="{AFA8D4CD-740E-49E0-B9F3-2754EF305AE8}"/>
    <cellStyle name="Normal 8 3 30" xfId="15452" xr:uid="{CAB20080-C963-4340-80E6-583A71BF1953}"/>
    <cellStyle name="Normal 8 3 31" xfId="15453" xr:uid="{67146AB6-C627-465B-A3BE-55E574136153}"/>
    <cellStyle name="Normal 8 3 32" xfId="15454" xr:uid="{69E62581-949A-47AA-9B81-6E776586F25D}"/>
    <cellStyle name="Normal 8 3 33" xfId="15455" xr:uid="{995B1D30-5C32-4529-B5C5-997566ADF7E4}"/>
    <cellStyle name="Normal 8 3 34" xfId="15456" xr:uid="{A79F3843-E1C0-4944-9521-FC5E1FEA28EB}"/>
    <cellStyle name="Normal 8 3 35" xfId="15457" xr:uid="{539102C1-77BD-4F42-BEB4-E841BA43F41E}"/>
    <cellStyle name="Normal 8 3 36" xfId="15458" xr:uid="{C772CA72-6EC7-42AB-B86F-DF19CE3BB0BC}"/>
    <cellStyle name="Normal 8 3 37" xfId="15459" xr:uid="{37D0A230-E3A0-4E24-A473-7A6839E5F409}"/>
    <cellStyle name="Normal 8 3 38" xfId="15460" xr:uid="{EF67A879-70FB-4A86-9A31-EF065DCC7E2B}"/>
    <cellStyle name="Normal 8 3 39" xfId="15461" xr:uid="{A95334C5-EDEE-4EE7-B90D-DB01C4FB0912}"/>
    <cellStyle name="Normal 8 3 4" xfId="15462" xr:uid="{08D89537-ED9A-42D3-ABFB-F3B64BE8DB33}"/>
    <cellStyle name="Normal 8 3 40" xfId="15463" xr:uid="{9BD88FD6-3C34-4FCC-80D5-0EA3148CB964}"/>
    <cellStyle name="Normal 8 3 41" xfId="15464" xr:uid="{D69FE79C-F1B3-4AEB-B8F4-C26D58E6589F}"/>
    <cellStyle name="Normal 8 3 42" xfId="15465" xr:uid="{F4356094-8B67-4BF2-9AAB-F35C827CF31D}"/>
    <cellStyle name="Normal 8 3 43" xfId="15466" xr:uid="{1560E8AA-08D7-42E8-BC44-375640F669D8}"/>
    <cellStyle name="Normal 8 3 44" xfId="15467" xr:uid="{6310A4B0-27B7-4909-B88D-5C2A2D9FD40A}"/>
    <cellStyle name="Normal 8 3 45" xfId="15468" xr:uid="{CB637615-2BD8-402A-818D-CBB7EE35035B}"/>
    <cellStyle name="Normal 8 3 46" xfId="15469" xr:uid="{3B3F0350-E21B-4CB9-B49A-000792995F90}"/>
    <cellStyle name="Normal 8 3 47" xfId="15470" xr:uid="{3B654FC6-D26F-4C8B-972F-3BBBB68A0B4E}"/>
    <cellStyle name="Normal 8 3 5" xfId="15471" xr:uid="{8CD45F77-66AC-4B5E-B3FB-E8670F428287}"/>
    <cellStyle name="Normal 8 3 6" xfId="15472" xr:uid="{A8E37842-5604-48A9-889F-560BB535DA7D}"/>
    <cellStyle name="Normal 8 3 7" xfId="15473" xr:uid="{681E009F-A168-4002-A6A1-3441ECA799BA}"/>
    <cellStyle name="Normal 8 3 8" xfId="15474" xr:uid="{F62266B9-6DF5-4168-9C0C-AC5B016536FB}"/>
    <cellStyle name="Normal 8 3 9" xfId="15475" xr:uid="{1CC5E9FE-1190-4A87-BA3E-105EFB3DDF68}"/>
    <cellStyle name="Normal 8 30" xfId="15476" xr:uid="{29BAA346-C538-492D-B194-F36454CFA7F9}"/>
    <cellStyle name="Normal 8 31" xfId="15477" xr:uid="{D2365C3D-B9D2-4BD3-B4AB-F037FEE48E20}"/>
    <cellStyle name="Normal 8 32" xfId="15478" xr:uid="{9CA42AB5-8788-4706-A289-13C15418D40B}"/>
    <cellStyle name="Normal 8 33" xfId="15479" xr:uid="{A22E03B7-6476-46F0-A64F-84F8B90D7CDC}"/>
    <cellStyle name="Normal 8 34" xfId="15480" xr:uid="{EE6BEE30-7BE5-46E4-9677-C2708367F4E9}"/>
    <cellStyle name="Normal 8 35" xfId="15481" xr:uid="{E265EB5D-964A-4098-B897-AC1E949E4D5D}"/>
    <cellStyle name="Normal 8 36" xfId="15482" xr:uid="{D8F019F0-15AA-4696-A45F-32C968AEA9E2}"/>
    <cellStyle name="Normal 8 37" xfId="15483" xr:uid="{D8811731-7085-4F09-8B93-7DC52B88B4DA}"/>
    <cellStyle name="Normal 8 38" xfId="15484" xr:uid="{C5450DAF-2B92-4F57-99A3-F817FDD985EC}"/>
    <cellStyle name="Normal 8 39" xfId="15485" xr:uid="{9C6599FA-C5D1-4608-9157-14423F49D18C}"/>
    <cellStyle name="Normal 8 4" xfId="15486" xr:uid="{88A8A5C3-CDCA-4817-A543-4DD366253623}"/>
    <cellStyle name="Normal 8 4 10" xfId="15487" xr:uid="{EA5F2EF4-4E15-4414-A28E-4E719E2F638B}"/>
    <cellStyle name="Normal 8 4 11" xfId="15488" xr:uid="{CC5229C1-A998-4947-9B4C-16AADEE56556}"/>
    <cellStyle name="Normal 8 4 12" xfId="15489" xr:uid="{12AEBA5A-520D-4D9F-8365-3D090038252D}"/>
    <cellStyle name="Normal 8 4 13" xfId="15490" xr:uid="{02D11AA5-D99C-4F41-8447-4F8A8956C055}"/>
    <cellStyle name="Normal 8 4 14" xfId="15491" xr:uid="{8A92B84F-6705-4C12-8D9B-492AC64A632D}"/>
    <cellStyle name="Normal 8 4 15" xfId="15492" xr:uid="{693D7F92-5A95-4033-92DF-F40A81A9E41B}"/>
    <cellStyle name="Normal 8 4 16" xfId="15493" xr:uid="{41159F08-E10D-4859-AF92-C4D21554BAF2}"/>
    <cellStyle name="Normal 8 4 17" xfId="15494" xr:uid="{3D112172-47CF-44BF-AC64-4F344BA2A677}"/>
    <cellStyle name="Normal 8 4 18" xfId="15495" xr:uid="{7FBA251D-1FE9-4CCF-984A-7161DDE09052}"/>
    <cellStyle name="Normal 8 4 19" xfId="15496" xr:uid="{B0D079C2-65C0-4CA4-98DD-B5F5528A1D62}"/>
    <cellStyle name="Normal 8 4 2" xfId="15497" xr:uid="{70CFBC32-5E81-4E5D-AD88-9D62935D5FF4}"/>
    <cellStyle name="Normal 8 4 20" xfId="15498" xr:uid="{AB4BBAFB-8444-4858-A892-0423F34EC9A9}"/>
    <cellStyle name="Normal 8 4 21" xfId="15499" xr:uid="{E944F07C-37B5-4D17-A50D-DCDD3DB2CA6F}"/>
    <cellStyle name="Normal 8 4 22" xfId="15500" xr:uid="{7F373C67-2333-4A8B-B216-92D544D52249}"/>
    <cellStyle name="Normal 8 4 23" xfId="15501" xr:uid="{AA481F2C-7EA1-4935-AAEB-71C0AE8BF594}"/>
    <cellStyle name="Normal 8 4 24" xfId="15502" xr:uid="{56C6EF95-237F-4881-8C51-A6342F95AF28}"/>
    <cellStyle name="Normal 8 4 25" xfId="15503" xr:uid="{5A0A7BEE-8538-4561-A1BF-B65DB137291C}"/>
    <cellStyle name="Normal 8 4 26" xfId="15504" xr:uid="{BA0F2F38-CD35-447F-B58E-2DE2E54A70D6}"/>
    <cellStyle name="Normal 8 4 27" xfId="15505" xr:uid="{E496BA67-1E89-42A1-934E-F56D23CE9259}"/>
    <cellStyle name="Normal 8 4 28" xfId="15506" xr:uid="{FBAD6874-CCA4-4D63-9405-1511873F4320}"/>
    <cellStyle name="Normal 8 4 29" xfId="15507" xr:uid="{F8E647A2-42CF-413F-A9EC-B6533CA11227}"/>
    <cellStyle name="Normal 8 4 3" xfId="15508" xr:uid="{59A1E55D-6955-4CB6-854A-376FBE712A12}"/>
    <cellStyle name="Normal 8 4 30" xfId="15509" xr:uid="{828B0874-7FA8-431A-BD55-83537F1EF0B3}"/>
    <cellStyle name="Normal 8 4 31" xfId="15510" xr:uid="{730F4430-8716-4DB9-AE65-598568CB656A}"/>
    <cellStyle name="Normal 8 4 32" xfId="15511" xr:uid="{20657B2F-D101-44C5-93AC-2C7A8CFFE2A8}"/>
    <cellStyle name="Normal 8 4 33" xfId="15512" xr:uid="{FE833960-8A73-461C-87EF-E18AF71E6A90}"/>
    <cellStyle name="Normal 8 4 34" xfId="15513" xr:uid="{5A90DDC3-288A-47F6-BF95-A0A10EBB56E1}"/>
    <cellStyle name="Normal 8 4 35" xfId="15514" xr:uid="{D7992C7D-3593-47E2-BB74-D89335939A55}"/>
    <cellStyle name="Normal 8 4 36" xfId="15515" xr:uid="{F9383007-2D18-4FD6-A381-A1F0B8BA044E}"/>
    <cellStyle name="Normal 8 4 37" xfId="15516" xr:uid="{6BD3E3A3-1942-4EF0-B52D-086581F01A27}"/>
    <cellStyle name="Normal 8 4 38" xfId="15517" xr:uid="{D7AE1128-ACE9-46BD-9C75-ACCF0FC1CC9E}"/>
    <cellStyle name="Normal 8 4 39" xfId="15518" xr:uid="{C3EA1F67-DB00-4F1B-BD34-E4AA4A8DAAE0}"/>
    <cellStyle name="Normal 8 4 4" xfId="15519" xr:uid="{4EF60186-BD6D-4ACB-9A33-CC28CAF59A2A}"/>
    <cellStyle name="Normal 8 4 40" xfId="15520" xr:uid="{103A4842-B4A8-4786-BEFC-46664F464618}"/>
    <cellStyle name="Normal 8 4 41" xfId="15521" xr:uid="{6E911083-088F-4016-8E3C-68156FAE79E5}"/>
    <cellStyle name="Normal 8 4 42" xfId="15522" xr:uid="{E71A032D-7C93-40C9-93B3-60C27FC558AD}"/>
    <cellStyle name="Normal 8 4 43" xfId="15523" xr:uid="{34196536-56DC-46D1-8964-64B69630D78A}"/>
    <cellStyle name="Normal 8 4 44" xfId="15524" xr:uid="{108AA6D6-C14A-483A-9947-D24890280347}"/>
    <cellStyle name="Normal 8 4 45" xfId="15525" xr:uid="{27CE2BC0-E1CC-4DF4-93A5-A43897C6E318}"/>
    <cellStyle name="Normal 8 4 46" xfId="15526" xr:uid="{253D16E3-0FA8-43FD-A20E-73A279F9509A}"/>
    <cellStyle name="Normal 8 4 47" xfId="15527" xr:uid="{7D76C632-B3CB-4B05-A4CE-49165203C391}"/>
    <cellStyle name="Normal 8 4 5" xfId="15528" xr:uid="{4D7248DD-7DF2-4D8A-AEEB-968820D61F71}"/>
    <cellStyle name="Normal 8 4 6" xfId="15529" xr:uid="{10B83405-5DC4-4CA9-973B-115291B41E4F}"/>
    <cellStyle name="Normal 8 4 7" xfId="15530" xr:uid="{2E03C2AF-E9E2-4C49-ABFD-D00A43C8F863}"/>
    <cellStyle name="Normal 8 4 8" xfId="15531" xr:uid="{6B40BD17-421D-49AF-A973-838D423ABABC}"/>
    <cellStyle name="Normal 8 4 9" xfId="15532" xr:uid="{7CA085C5-E435-41AB-A140-5980BEA1E579}"/>
    <cellStyle name="Normal 8 40" xfId="15533" xr:uid="{E03812FF-D290-452F-8507-179DDFDF278E}"/>
    <cellStyle name="Normal 8 41" xfId="15534" xr:uid="{4851BDEC-30AB-4ED0-8E12-F0CCA69A8DFF}"/>
    <cellStyle name="Normal 8 42" xfId="15535" xr:uid="{80B08A13-F376-41CE-9E73-7E6C576CC7C5}"/>
    <cellStyle name="Normal 8 43" xfId="15536" xr:uid="{2A2F3DE2-4B35-4F4B-AA65-FEF5BD1B9181}"/>
    <cellStyle name="Normal 8 44" xfId="15537" xr:uid="{42C0EF88-CD34-425F-BF3B-5D38667FCDE1}"/>
    <cellStyle name="Normal 8 45" xfId="15538" xr:uid="{EC68C856-E622-4B0A-BB0D-9FAA40849933}"/>
    <cellStyle name="Normal 8 46" xfId="15539" xr:uid="{2C66B7E7-DF6B-4BEC-AE80-BC0D6F4DFF26}"/>
    <cellStyle name="Normal 8 47" xfId="15540" xr:uid="{E2718F7C-111A-4D77-A599-683E139D94B6}"/>
    <cellStyle name="Normal 8 48" xfId="15541" xr:uid="{F521FB80-5DB3-418F-8E12-2A441011A50F}"/>
    <cellStyle name="Normal 8 5" xfId="15542" xr:uid="{ACBE5857-A3D6-4770-B7C3-3E3F4FB11C69}"/>
    <cellStyle name="Normal 8 5 2" xfId="15543" xr:uid="{585AF274-F9DF-481A-91AE-6B405D900715}"/>
    <cellStyle name="Normal 8 5 3" xfId="15544" xr:uid="{6C063B51-EB26-42EE-A15A-F93E2A823386}"/>
    <cellStyle name="Normal 8 5 4" xfId="15545" xr:uid="{E3C75271-D2D1-490F-9825-64DA79AEFDD0}"/>
    <cellStyle name="Normal 8 5 5" xfId="15546" xr:uid="{FE6C4DE1-4638-4004-BA87-56113EFA0868}"/>
    <cellStyle name="Normal 8 5 6" xfId="15547" xr:uid="{16253D17-E9A1-4577-9233-2BC7F135715D}"/>
    <cellStyle name="Normal 8 6" xfId="15548" xr:uid="{C9AABE14-D558-4216-BF94-1121D92EB3DE}"/>
    <cellStyle name="Normal 8 7" xfId="15549" xr:uid="{FA6B1581-90B2-4781-A2EE-2E4A8D80A459}"/>
    <cellStyle name="Normal 8 8" xfId="15550" xr:uid="{84DC6D60-842B-4C5A-A32D-3C1570A9A8D8}"/>
    <cellStyle name="Normal 8 9" xfId="15551" xr:uid="{7E988276-DC06-4936-8EF6-08AF88D72F36}"/>
    <cellStyle name="Normal 9" xfId="15552" xr:uid="{561C02BF-3322-462E-8990-54C4F39BE3CC}"/>
    <cellStyle name="Normal 9 10" xfId="15553" xr:uid="{68E06F0A-E06D-4422-8895-7133883BA233}"/>
    <cellStyle name="Normal 9 11" xfId="15554" xr:uid="{202C2CFD-B76C-49E1-8D3D-156E1941F318}"/>
    <cellStyle name="Normal 9 12" xfId="15555" xr:uid="{90080D0C-4E19-4DE1-B199-FD7A88F6BBC2}"/>
    <cellStyle name="Normal 9 13" xfId="15556" xr:uid="{8358782C-15CC-44E6-87C4-3A4C97D0F0B3}"/>
    <cellStyle name="Normal 9 14" xfId="15557" xr:uid="{7BD238F2-489B-4E80-ABD1-F9479A169ED6}"/>
    <cellStyle name="Normal 9 15" xfId="15558" xr:uid="{D16F03DA-EF10-43AE-B9E8-7B8424B6FF24}"/>
    <cellStyle name="Normal 9 16" xfId="15559" xr:uid="{30059AD6-AD84-4448-B176-3FC6D74E5959}"/>
    <cellStyle name="Normal 9 17" xfId="15560" xr:uid="{F5F064A2-8C76-41A8-9807-624BAA95AEC4}"/>
    <cellStyle name="Normal 9 18" xfId="15561" xr:uid="{00E1AB04-F188-47E3-8057-9F22644D3A3A}"/>
    <cellStyle name="Normal 9 19" xfId="15562" xr:uid="{105811F9-8724-412F-BF49-EB286473362A}"/>
    <cellStyle name="Normal 9 2" xfId="15563" xr:uid="{398B8B62-375C-4B91-81EC-F2DAE522C1C0}"/>
    <cellStyle name="Normal 9 2 10" xfId="15564" xr:uid="{9FD6E42A-EDFD-4957-805D-4BED2279EC8F}"/>
    <cellStyle name="Normal 9 2 11" xfId="15565" xr:uid="{33FB16E9-1030-4CA1-95C1-E003FC5D87CE}"/>
    <cellStyle name="Normal 9 2 12" xfId="15566" xr:uid="{3C10FEB6-19E5-4B35-837A-545A0CE21576}"/>
    <cellStyle name="Normal 9 2 13" xfId="15567" xr:uid="{C62F0E98-A40E-4A61-B88C-955FBFAC4F7A}"/>
    <cellStyle name="Normal 9 2 14" xfId="15568" xr:uid="{1721AC96-C5F2-4FD6-B1D5-DDBB167CC5A0}"/>
    <cellStyle name="Normal 9 2 15" xfId="15569" xr:uid="{064853C9-8F46-4294-A5F9-B88665C46E5C}"/>
    <cellStyle name="Normal 9 2 16" xfId="15570" xr:uid="{1ADE1F19-3656-4113-822D-B92450D0EFA7}"/>
    <cellStyle name="Normal 9 2 17" xfId="15571" xr:uid="{61DDCEC0-8D54-46C1-BD8F-319BF5C09D68}"/>
    <cellStyle name="Normal 9 2 18" xfId="15572" xr:uid="{00045ABB-377F-4A19-A6A4-4971A84156AD}"/>
    <cellStyle name="Normal 9 2 19" xfId="15573" xr:uid="{F1565D0D-129C-4246-9AE9-27A7C77940BF}"/>
    <cellStyle name="Normal 9 2 2" xfId="15574" xr:uid="{DA7AAD4F-4779-4C1D-ABB0-0C1B4E1E7E51}"/>
    <cellStyle name="Normal 9 2 2 10" xfId="15575" xr:uid="{721F786B-FC79-4C29-8F51-4863F2A00086}"/>
    <cellStyle name="Normal 9 2 2 11" xfId="15576" xr:uid="{40E831FF-BE48-4C10-925C-54278BBD40C9}"/>
    <cellStyle name="Normal 9 2 2 12" xfId="15577" xr:uid="{A0BA4C6A-DFAD-4FEC-9EBA-46F7ED3391E3}"/>
    <cellStyle name="Normal 9 2 2 13" xfId="15578" xr:uid="{C1392634-81D0-48F4-9226-DD5ABAC81213}"/>
    <cellStyle name="Normal 9 2 2 14" xfId="15579" xr:uid="{CCF752C7-9017-410A-B88B-A95FE12BFE37}"/>
    <cellStyle name="Normal 9 2 2 15" xfId="15580" xr:uid="{3A5E7694-0FE8-4401-A22D-C6B8C2CB1007}"/>
    <cellStyle name="Normal 9 2 2 16" xfId="15581" xr:uid="{5BE15F4A-A192-4544-AB5A-496F1B13AF8C}"/>
    <cellStyle name="Normal 9 2 2 17" xfId="15582" xr:uid="{ECCE50F0-4C14-47FA-90E2-3C497131727D}"/>
    <cellStyle name="Normal 9 2 2 18" xfId="15583" xr:uid="{764D81FC-93EE-4BD5-8D22-4F6A1DD32897}"/>
    <cellStyle name="Normal 9 2 2 19" xfId="15584" xr:uid="{9391B0DB-132B-4831-A4E2-2D29ED12A772}"/>
    <cellStyle name="Normal 9 2 2 2" xfId="15585" xr:uid="{BB1595CD-F328-48CF-868C-F797A5076369}"/>
    <cellStyle name="Normal 9 2 2 2 10" xfId="15586" xr:uid="{85EB357B-E8D5-41FA-9937-8101F79890EA}"/>
    <cellStyle name="Normal 9 2 2 2 11" xfId="15587" xr:uid="{F3E78221-5253-41CB-B06B-2C28B35CBAAA}"/>
    <cellStyle name="Normal 9 2 2 2 12" xfId="15588" xr:uid="{35A5C8D3-25C9-41EB-A199-EFCCA881321D}"/>
    <cellStyle name="Normal 9 2 2 2 13" xfId="15589" xr:uid="{7284CEA7-94AB-4F75-8F63-C0CD5A4861F7}"/>
    <cellStyle name="Normal 9 2 2 2 14" xfId="15590" xr:uid="{55DFB08E-8F7D-46DE-A912-2B12375B85CC}"/>
    <cellStyle name="Normal 9 2 2 2 15" xfId="15591" xr:uid="{62EBA4F1-4BC9-4BC4-B0D0-E2A58B89F17B}"/>
    <cellStyle name="Normal 9 2 2 2 16" xfId="15592" xr:uid="{9AC4A1ED-ABEC-45DA-98D5-5C26EDF531BA}"/>
    <cellStyle name="Normal 9 2 2 2 17" xfId="15593" xr:uid="{933C21E2-564A-40FC-A448-8B4E82B82644}"/>
    <cellStyle name="Normal 9 2 2 2 18" xfId="15594" xr:uid="{9A5F4E25-0BDE-4187-99AE-B52CF62CC688}"/>
    <cellStyle name="Normal 9 2 2 2 19" xfId="15595" xr:uid="{FD35A01B-B25A-41A0-B2BA-B4FD3641C70B}"/>
    <cellStyle name="Normal 9 2 2 2 2" xfId="15596" xr:uid="{24A307D0-1966-478D-A045-8BC026E5C1AD}"/>
    <cellStyle name="Normal 9 2 2 2 2 10" xfId="15597" xr:uid="{EFB8098A-6A26-4137-9065-2EE7AEA04AC3}"/>
    <cellStyle name="Normal 9 2 2 2 2 11" xfId="15598" xr:uid="{D49EC13F-A0C4-40F5-AFDA-F04DC18FEC49}"/>
    <cellStyle name="Normal 9 2 2 2 2 12" xfId="15599" xr:uid="{1BD80DE6-315C-4E6E-9A23-29C4E70132D8}"/>
    <cellStyle name="Normal 9 2 2 2 2 13" xfId="15600" xr:uid="{AE3A9ED6-6E81-447B-94AD-677A649F4D65}"/>
    <cellStyle name="Normal 9 2 2 2 2 14" xfId="15601" xr:uid="{07068FB6-7600-4FCE-8E59-652B26F0E9EA}"/>
    <cellStyle name="Normal 9 2 2 2 2 15" xfId="15602" xr:uid="{5DA27B10-1A2D-4AD7-8237-5FB6B7CE096E}"/>
    <cellStyle name="Normal 9 2 2 2 2 16" xfId="15603" xr:uid="{156B8F31-0AB4-4385-8C4E-B8600A464C64}"/>
    <cellStyle name="Normal 9 2 2 2 2 17" xfId="15604" xr:uid="{0A0992C7-355A-4BFD-AB64-8FF525D6D1A5}"/>
    <cellStyle name="Normal 9 2 2 2 2 18" xfId="15605" xr:uid="{D32706C5-2757-4EAF-9093-A5A37DCB2416}"/>
    <cellStyle name="Normal 9 2 2 2 2 19" xfId="15606" xr:uid="{7F839DF7-56DB-4689-ACE0-7C040D0659A8}"/>
    <cellStyle name="Normal 9 2 2 2 2 2" xfId="15607" xr:uid="{B7672C88-8F51-4A8D-ADC4-A32B09540957}"/>
    <cellStyle name="Normal 9 2 2 2 2 20" xfId="15608" xr:uid="{88DF1C8B-E3BC-4398-B97F-BC4B26750087}"/>
    <cellStyle name="Normal 9 2 2 2 2 21" xfId="15609" xr:uid="{69ACADD5-47FC-4692-9E72-CAEF79EB73F3}"/>
    <cellStyle name="Normal 9 2 2 2 2 22" xfId="15610" xr:uid="{1D698637-4C3E-4C82-854A-F0878A2D6369}"/>
    <cellStyle name="Normal 9 2 2 2 2 23" xfId="15611" xr:uid="{649A2B19-0051-495E-81A4-A60722418919}"/>
    <cellStyle name="Normal 9 2 2 2 2 24" xfId="15612" xr:uid="{71FE2E0C-88AC-4863-80B3-1A542F87AAE1}"/>
    <cellStyle name="Normal 9 2 2 2 2 25" xfId="15613" xr:uid="{BFBF7E52-814E-4580-9834-16B14625C9C7}"/>
    <cellStyle name="Normal 9 2 2 2 2 26" xfId="15614" xr:uid="{835C9017-6DDE-4993-BFFA-8A90B3E609E9}"/>
    <cellStyle name="Normal 9 2 2 2 2 27" xfId="15615" xr:uid="{D8B89EB7-9BF6-457A-9EB1-358C611D9108}"/>
    <cellStyle name="Normal 9 2 2 2 2 28" xfId="15616" xr:uid="{02C58569-73EA-4E2F-B205-7462461FEE73}"/>
    <cellStyle name="Normal 9 2 2 2 2 29" xfId="15617" xr:uid="{A5E03733-CE7F-4427-9364-D84C217F0035}"/>
    <cellStyle name="Normal 9 2 2 2 2 3" xfId="15618" xr:uid="{B1BD05EA-7DF9-4DC2-A09C-3787EFB3E8D7}"/>
    <cellStyle name="Normal 9 2 2 2 2 30" xfId="15619" xr:uid="{4BC039E5-1953-4596-8879-879454983D71}"/>
    <cellStyle name="Normal 9 2 2 2 2 31" xfId="15620" xr:uid="{3164FEF5-D960-4AC4-9502-03BEC5AB7C2C}"/>
    <cellStyle name="Normal 9 2 2 2 2 32" xfId="15621" xr:uid="{ED71BB3C-2AB8-4F7F-B6BC-95E7D2A53737}"/>
    <cellStyle name="Normal 9 2 2 2 2 33" xfId="15622" xr:uid="{480355DE-7C92-46B0-961C-1C22EEF1F60B}"/>
    <cellStyle name="Normal 9 2 2 2 2 34" xfId="15623" xr:uid="{F746185A-9DFC-452D-8D87-15BF57EF239C}"/>
    <cellStyle name="Normal 9 2 2 2 2 35" xfId="15624" xr:uid="{C206D60E-6C4E-423B-87C9-3DFC91B55AAE}"/>
    <cellStyle name="Normal 9 2 2 2 2 36" xfId="15625" xr:uid="{1888D01B-163E-4079-91F9-9C352340E069}"/>
    <cellStyle name="Normal 9 2 2 2 2 37" xfId="15626" xr:uid="{65A15D3C-E91E-439B-B09F-BA57AAF9E854}"/>
    <cellStyle name="Normal 9 2 2 2 2 38" xfId="15627" xr:uid="{13B26ADF-409D-4BD2-B265-26AAB48A167A}"/>
    <cellStyle name="Normal 9 2 2 2 2 4" xfId="15628" xr:uid="{756C27A7-36E1-4A30-BE74-B48E19E669F3}"/>
    <cellStyle name="Normal 9 2 2 2 2 5" xfId="15629" xr:uid="{D81F2245-49CA-4A39-BE7C-CE0CAA5038FB}"/>
    <cellStyle name="Normal 9 2 2 2 2 6" xfId="15630" xr:uid="{2291077F-F30A-4323-BF32-7D31D9DCF5A6}"/>
    <cellStyle name="Normal 9 2 2 2 2 7" xfId="15631" xr:uid="{896E3CAB-531D-4E98-A377-ACBA8F132167}"/>
    <cellStyle name="Normal 9 2 2 2 2 8" xfId="15632" xr:uid="{E0CBDFD4-9784-4F7C-9B89-CB2D8B801CD1}"/>
    <cellStyle name="Normal 9 2 2 2 2 9" xfId="15633" xr:uid="{61DC4554-338A-4DCB-84EF-BCDBA7996976}"/>
    <cellStyle name="Normal 9 2 2 2 20" xfId="15634" xr:uid="{238886E7-377B-4215-8103-CFC1B4178444}"/>
    <cellStyle name="Normal 9 2 2 2 21" xfId="15635" xr:uid="{B175971C-AEA7-475B-96FA-2E2D20555158}"/>
    <cellStyle name="Normal 9 2 2 2 22" xfId="15636" xr:uid="{5E94F690-976F-47A9-A88F-196318840F50}"/>
    <cellStyle name="Normal 9 2 2 2 23" xfId="15637" xr:uid="{73C949A8-B1FB-4AF4-ADDD-48720BDF67F5}"/>
    <cellStyle name="Normal 9 2 2 2 24" xfId="15638" xr:uid="{D2603AFA-7BEE-4B72-BE87-693594AB12BC}"/>
    <cellStyle name="Normal 9 2 2 2 25" xfId="15639" xr:uid="{410D73C6-F219-494F-955F-ECF049EB837D}"/>
    <cellStyle name="Normal 9 2 2 2 26" xfId="15640" xr:uid="{BAD6892B-83B0-4DF7-8342-47B72A543F01}"/>
    <cellStyle name="Normal 9 2 2 2 27" xfId="15641" xr:uid="{A4532DF5-BDBB-4D14-8CC2-0FAF1C1D20D6}"/>
    <cellStyle name="Normal 9 2 2 2 28" xfId="15642" xr:uid="{AFFD8AF4-28F0-4CD7-B17B-3048D6885EFA}"/>
    <cellStyle name="Normal 9 2 2 2 29" xfId="15643" xr:uid="{552EE5FB-54CD-4A12-AA46-D6CAA0C56AA6}"/>
    <cellStyle name="Normal 9 2 2 2 3" xfId="15644" xr:uid="{8DB578EA-A3F2-454A-869E-64C89AA49D83}"/>
    <cellStyle name="Normal 9 2 2 2 30" xfId="15645" xr:uid="{F3EC19BA-91C1-4C95-803E-43F731086B03}"/>
    <cellStyle name="Normal 9 2 2 2 31" xfId="15646" xr:uid="{D23D16AA-8F89-4DC0-8993-0C2D1A0A8E96}"/>
    <cellStyle name="Normal 9 2 2 2 32" xfId="15647" xr:uid="{5A750D07-2426-4964-A044-B392BD2721B9}"/>
    <cellStyle name="Normal 9 2 2 2 33" xfId="15648" xr:uid="{37CBEA67-51AD-40DB-AA96-DF5327A486A1}"/>
    <cellStyle name="Normal 9 2 2 2 34" xfId="15649" xr:uid="{B25D4246-F4F8-4587-B302-B09180937F7D}"/>
    <cellStyle name="Normal 9 2 2 2 35" xfId="15650" xr:uid="{136CF9FC-82A8-4BF7-BBAD-E7518E46EBB6}"/>
    <cellStyle name="Normal 9 2 2 2 36" xfId="15651" xr:uid="{DAC584BD-2A99-4419-AC18-555478E3B1FF}"/>
    <cellStyle name="Normal 9 2 2 2 37" xfId="15652" xr:uid="{7D122371-F76B-4926-B725-AE854E67E1DA}"/>
    <cellStyle name="Normal 9 2 2 2 38" xfId="15653" xr:uid="{CB7BB962-33FD-4F68-BF68-E3958FD15068}"/>
    <cellStyle name="Normal 9 2 2 2 4" xfId="15654" xr:uid="{F7936E98-F3A8-4835-9B63-92AC85911070}"/>
    <cellStyle name="Normal 9 2 2 2 5" xfId="15655" xr:uid="{2B35F1ED-F4E8-460A-9AAE-33408BDEEE9F}"/>
    <cellStyle name="Normal 9 2 2 2 6" xfId="15656" xr:uid="{CD5F3EEA-0E39-4341-925C-7AB5A1C24E6E}"/>
    <cellStyle name="Normal 9 2 2 2 7" xfId="15657" xr:uid="{D4BC8538-3CFF-4255-B8BB-0469CEA4455E}"/>
    <cellStyle name="Normal 9 2 2 2 8" xfId="15658" xr:uid="{1E04314C-F5D4-4AAE-B198-23F01F39D96B}"/>
    <cellStyle name="Normal 9 2 2 2 9" xfId="15659" xr:uid="{E107AE97-AB5B-41AD-A241-A476CC26DBDD}"/>
    <cellStyle name="Normal 9 2 2 20" xfId="15660" xr:uid="{16A36B94-4210-4409-AC3A-5BB0B1709540}"/>
    <cellStyle name="Normal 9 2 2 21" xfId="15661" xr:uid="{CFE21B39-3DEB-4579-926A-B3A728DAA525}"/>
    <cellStyle name="Normal 9 2 2 22" xfId="15662" xr:uid="{FEF5E645-E783-439C-8ECE-21A395299712}"/>
    <cellStyle name="Normal 9 2 2 23" xfId="15663" xr:uid="{B8B99097-2553-44A0-B30A-52994DB7D896}"/>
    <cellStyle name="Normal 9 2 2 24" xfId="15664" xr:uid="{8A82FD0D-94A3-4094-8656-B1CE74E54BCD}"/>
    <cellStyle name="Normal 9 2 2 25" xfId="15665" xr:uid="{DAD55241-7EFF-46C0-BCFA-83FE1151F656}"/>
    <cellStyle name="Normal 9 2 2 26" xfId="15666" xr:uid="{D0DD6464-2953-4B2D-BE4A-028DB08D2753}"/>
    <cellStyle name="Normal 9 2 2 27" xfId="15667" xr:uid="{E5904EE1-CE0A-4EB5-A4C4-1B4C80DA8BAD}"/>
    <cellStyle name="Normal 9 2 2 28" xfId="15668" xr:uid="{03982ECA-30F2-4AA9-918A-59B61DAB5A51}"/>
    <cellStyle name="Normal 9 2 2 29" xfId="15669" xr:uid="{2B271444-5EE8-45A0-BBDF-15AF55520049}"/>
    <cellStyle name="Normal 9 2 2 3" xfId="15670" xr:uid="{F83AC951-F7C2-495A-9634-59A166D28E3A}"/>
    <cellStyle name="Normal 9 2 2 30" xfId="15671" xr:uid="{43A6C3E0-B440-4BB8-A156-CFEB1BE7FBCF}"/>
    <cellStyle name="Normal 9 2 2 31" xfId="15672" xr:uid="{9448A7EA-BF18-4A8F-8852-A984BCE66549}"/>
    <cellStyle name="Normal 9 2 2 32" xfId="15673" xr:uid="{F26584EC-22E5-4B6D-B5A3-07E0C7C25E86}"/>
    <cellStyle name="Normal 9 2 2 33" xfId="15674" xr:uid="{5BF3D882-B598-477E-B978-6BA792910DDD}"/>
    <cellStyle name="Normal 9 2 2 34" xfId="15675" xr:uid="{65F1A12C-0FA4-40EC-BCBC-6C26692A2FA5}"/>
    <cellStyle name="Normal 9 2 2 35" xfId="15676" xr:uid="{A2D68BFB-53C9-4A50-9DB7-03318852B714}"/>
    <cellStyle name="Normal 9 2 2 36" xfId="15677" xr:uid="{CF1EC95E-FB71-4DA4-84ED-677E45FA2E13}"/>
    <cellStyle name="Normal 9 2 2 37" xfId="15678" xr:uid="{93975675-B5A7-43E5-9D18-15E2498538AB}"/>
    <cellStyle name="Normal 9 2 2 38" xfId="15679" xr:uid="{0E3320FE-0BC9-46BA-B829-C77ED1829EAA}"/>
    <cellStyle name="Normal 9 2 2 39" xfId="15680" xr:uid="{3079D351-86DE-4B89-9D21-16ABE798FFD9}"/>
    <cellStyle name="Normal 9 2 2 4" xfId="15681" xr:uid="{6BC21A7F-0C64-4580-A5C6-D3B513F8AB09}"/>
    <cellStyle name="Normal 9 2 2 40" xfId="15682" xr:uid="{633CD8BF-78DA-46D7-8420-2DA00D07AFB6}"/>
    <cellStyle name="Normal 9 2 2 5" xfId="15683" xr:uid="{F76D956F-3DA6-4563-9528-78EF0BDC093F}"/>
    <cellStyle name="Normal 9 2 2 6" xfId="15684" xr:uid="{8FE6AD32-BD24-425E-A9C5-D90C6CFC8365}"/>
    <cellStyle name="Normal 9 2 2 7" xfId="15685" xr:uid="{C328E7D2-0DEE-4DBC-B3C6-6ADBC094A783}"/>
    <cellStyle name="Normal 9 2 2 8" xfId="15686" xr:uid="{DD1D1829-98B6-4BA2-863D-15D9CFF9EAF8}"/>
    <cellStyle name="Normal 9 2 2 9" xfId="15687" xr:uid="{1544BCEA-B19F-4EEE-B657-7B2A27037EEE}"/>
    <cellStyle name="Normal 9 2 20" xfId="15688" xr:uid="{48D0DC54-2A1A-4CD4-90A4-23D5561F0F34}"/>
    <cellStyle name="Normal 9 2 21" xfId="15689" xr:uid="{37E37706-69F7-455A-86C9-2BD73371D351}"/>
    <cellStyle name="Normal 9 2 22" xfId="15690" xr:uid="{47ED3604-ECE6-4EC5-B731-6617B7D6D0C8}"/>
    <cellStyle name="Normal 9 2 23" xfId="15691" xr:uid="{3A121C15-99D2-4912-BA3B-FFAF636E5197}"/>
    <cellStyle name="Normal 9 2 24" xfId="15692" xr:uid="{2CE93E90-F116-48DC-BAFE-AA75C5E2D338}"/>
    <cellStyle name="Normal 9 2 25" xfId="15693" xr:uid="{78A3BD97-C5EC-4FF8-A04D-C1D3109892C7}"/>
    <cellStyle name="Normal 9 2 26" xfId="15694" xr:uid="{229DF194-C9DE-4277-9207-064D57129D5E}"/>
    <cellStyle name="Normal 9 2 27" xfId="15695" xr:uid="{9C8C8E16-35AF-4BED-9FD8-0C16C0095769}"/>
    <cellStyle name="Normal 9 2 28" xfId="15696" xr:uid="{771EF98E-BA0F-487E-8231-51EC544EECCE}"/>
    <cellStyle name="Normal 9 2 29" xfId="15697" xr:uid="{1ADB9F5D-819E-4742-9EA6-211421BF0129}"/>
    <cellStyle name="Normal 9 2 3" xfId="15698" xr:uid="{31DB3041-6F8A-44B3-9152-6E669C5E054A}"/>
    <cellStyle name="Normal 9 2 3 10" xfId="15699" xr:uid="{925D3A30-A857-4E4D-9E7F-170DBA586B74}"/>
    <cellStyle name="Normal 9 2 3 11" xfId="15700" xr:uid="{17FF02DE-AF39-4343-AC26-B1A4E8E138EB}"/>
    <cellStyle name="Normal 9 2 3 12" xfId="15701" xr:uid="{F0898DC6-743D-4B6C-A71D-92CB8AB50E7D}"/>
    <cellStyle name="Normal 9 2 3 13" xfId="15702" xr:uid="{566B463F-620B-4926-A7B1-D705F0DDB356}"/>
    <cellStyle name="Normal 9 2 3 14" xfId="15703" xr:uid="{75B6F200-44A2-4674-9E92-50A3DFE7EEF3}"/>
    <cellStyle name="Normal 9 2 3 15" xfId="15704" xr:uid="{F4600E2A-A3C2-4452-9A44-BB74E52E71E5}"/>
    <cellStyle name="Normal 9 2 3 16" xfId="15705" xr:uid="{8C77BCEB-156E-4648-A9CC-BEFF8D8AF6BE}"/>
    <cellStyle name="Normal 9 2 3 17" xfId="15706" xr:uid="{BF376A61-6C62-4D0E-8FB2-4BC1F480A684}"/>
    <cellStyle name="Normal 9 2 3 18" xfId="15707" xr:uid="{11A5D55E-3A4E-46C0-85E0-BA5BBC9CF8F5}"/>
    <cellStyle name="Normal 9 2 3 19" xfId="15708" xr:uid="{15E7924E-3C2B-4B42-A6EF-2B4768C43140}"/>
    <cellStyle name="Normal 9 2 3 2" xfId="15709" xr:uid="{43012A0E-DB5C-4E82-88AE-FC09B7BE2C47}"/>
    <cellStyle name="Normal 9 2 3 2 10" xfId="15710" xr:uid="{ED5E67B7-B5BC-4AF0-A852-350F2D522BD3}"/>
    <cellStyle name="Normal 9 2 3 2 11" xfId="15711" xr:uid="{6FBACDC0-95DE-423F-939A-FD18C2B91473}"/>
    <cellStyle name="Normal 9 2 3 2 12" xfId="15712" xr:uid="{930B7549-1166-4099-8B70-E9A6164C8082}"/>
    <cellStyle name="Normal 9 2 3 2 13" xfId="15713" xr:uid="{C8E6E1AA-0EC4-4F8E-943A-5CE87352269B}"/>
    <cellStyle name="Normal 9 2 3 2 14" xfId="15714" xr:uid="{3FBE0713-13E6-4881-9C44-AB4A7FC41965}"/>
    <cellStyle name="Normal 9 2 3 2 15" xfId="15715" xr:uid="{89EFAADE-102F-46E7-B4BC-2EC17EFF37EB}"/>
    <cellStyle name="Normal 9 2 3 2 16" xfId="15716" xr:uid="{8229C824-48D5-4781-86AA-026C78589283}"/>
    <cellStyle name="Normal 9 2 3 2 17" xfId="15717" xr:uid="{2C38A6CB-6B0F-4476-8EDE-4E01F8BAD70C}"/>
    <cellStyle name="Normal 9 2 3 2 18" xfId="15718" xr:uid="{0342F992-F1BD-4A60-93B8-31C260D60413}"/>
    <cellStyle name="Normal 9 2 3 2 19" xfId="15719" xr:uid="{992F1B59-9D87-41AB-9E9E-EDE633449ACD}"/>
    <cellStyle name="Normal 9 2 3 2 2" xfId="15720" xr:uid="{F0565411-00F6-4311-B56D-DEEFE25E4480}"/>
    <cellStyle name="Normal 9 2 3 2 20" xfId="15721" xr:uid="{EE933AE7-DC7F-4E4C-9587-4AF8219943C1}"/>
    <cellStyle name="Normal 9 2 3 2 21" xfId="15722" xr:uid="{1D2EE70C-95A4-4527-A93D-10E505B1EC6D}"/>
    <cellStyle name="Normal 9 2 3 2 22" xfId="15723" xr:uid="{88BABC45-DE1C-4B63-B13F-DBE073F0FFEF}"/>
    <cellStyle name="Normal 9 2 3 2 23" xfId="15724" xr:uid="{033221C7-4CDD-4DB4-9291-11BCAE1FB9F1}"/>
    <cellStyle name="Normal 9 2 3 2 24" xfId="15725" xr:uid="{12F908C4-11D0-42B5-BEC8-795CD274AD2B}"/>
    <cellStyle name="Normal 9 2 3 2 25" xfId="15726" xr:uid="{FFF03FA4-500D-45EF-9329-1ACAB8644D27}"/>
    <cellStyle name="Normal 9 2 3 2 26" xfId="15727" xr:uid="{AB8E6808-F771-41F4-A8B1-D9320554B6CB}"/>
    <cellStyle name="Normal 9 2 3 2 27" xfId="15728" xr:uid="{02FDB456-2BE1-43B0-8AE6-5AE74A7D9859}"/>
    <cellStyle name="Normal 9 2 3 2 28" xfId="15729" xr:uid="{4AF3F2BE-A4BD-4E13-AEC9-DFBE67F55B7C}"/>
    <cellStyle name="Normal 9 2 3 2 29" xfId="15730" xr:uid="{5B410048-7A57-4A74-8188-CACB47F38869}"/>
    <cellStyle name="Normal 9 2 3 2 3" xfId="15731" xr:uid="{85997C11-C400-4C88-B12E-0F64AF135B56}"/>
    <cellStyle name="Normal 9 2 3 2 30" xfId="15732" xr:uid="{CBD3F4EE-5ED0-442B-B6A6-CF7D35157132}"/>
    <cellStyle name="Normal 9 2 3 2 31" xfId="15733" xr:uid="{3927355B-2FC5-4928-8655-A0D442B76D61}"/>
    <cellStyle name="Normal 9 2 3 2 32" xfId="15734" xr:uid="{05616412-67BF-483A-88E7-AD9FF3906CDE}"/>
    <cellStyle name="Normal 9 2 3 2 33" xfId="15735" xr:uid="{FF4DC990-C9FC-4063-B9DE-7A3CC2C42A80}"/>
    <cellStyle name="Normal 9 2 3 2 34" xfId="15736" xr:uid="{79AC6B9D-DE5F-499B-ADDB-BABF22AC6502}"/>
    <cellStyle name="Normal 9 2 3 2 35" xfId="15737" xr:uid="{84762AE9-5618-4260-A15F-7256091849F9}"/>
    <cellStyle name="Normal 9 2 3 2 36" xfId="15738" xr:uid="{A84A7FD7-87A5-4CF0-BB16-F20A4202E6C0}"/>
    <cellStyle name="Normal 9 2 3 2 37" xfId="15739" xr:uid="{CFF5196D-EB93-4FD5-9B21-24CDD707AD5C}"/>
    <cellStyle name="Normal 9 2 3 2 38" xfId="15740" xr:uid="{7F8EF1A6-3EB4-40EF-AA5A-B87352B8A5A0}"/>
    <cellStyle name="Normal 9 2 3 2 4" xfId="15741" xr:uid="{6145E433-7D7B-4679-A876-FBF83F752C08}"/>
    <cellStyle name="Normal 9 2 3 2 5" xfId="15742" xr:uid="{71EFE0B8-4BF1-4BB0-BB35-933DF075BCF9}"/>
    <cellStyle name="Normal 9 2 3 2 6" xfId="15743" xr:uid="{A4F2AF94-7A24-4B06-9E6E-EF6069C7200B}"/>
    <cellStyle name="Normal 9 2 3 2 7" xfId="15744" xr:uid="{7D4A23E9-AD7D-49E1-AB43-5B704DA5ABDB}"/>
    <cellStyle name="Normal 9 2 3 2 8" xfId="15745" xr:uid="{D7102D71-E28A-4C1C-9789-39503A0EDB0D}"/>
    <cellStyle name="Normal 9 2 3 2 9" xfId="15746" xr:uid="{B4C951E3-0692-4524-BF90-81FDFE087756}"/>
    <cellStyle name="Normal 9 2 3 20" xfId="15747" xr:uid="{6D0D822A-256B-49DB-9032-0236E0720620}"/>
    <cellStyle name="Normal 9 2 3 21" xfId="15748" xr:uid="{41CC0585-2CE5-498C-A0D6-88F66FF93C67}"/>
    <cellStyle name="Normal 9 2 3 22" xfId="15749" xr:uid="{2ED5FA39-E6B3-495B-ABDB-D0C848898847}"/>
    <cellStyle name="Normal 9 2 3 23" xfId="15750" xr:uid="{4BC131A2-0D95-4F0E-B00A-164B88AC5650}"/>
    <cellStyle name="Normal 9 2 3 24" xfId="15751" xr:uid="{2D2BCC2D-4142-4403-AFE4-429ECF148BAF}"/>
    <cellStyle name="Normal 9 2 3 25" xfId="15752" xr:uid="{4DEC4591-935B-471B-A8D9-5EF9BCCBBBE4}"/>
    <cellStyle name="Normal 9 2 3 26" xfId="15753" xr:uid="{64DB7FD6-71B7-4264-BEF5-44CD1F195ABA}"/>
    <cellStyle name="Normal 9 2 3 27" xfId="15754" xr:uid="{6F413C88-4F35-47C7-9873-00D4B327A294}"/>
    <cellStyle name="Normal 9 2 3 28" xfId="15755" xr:uid="{6EF643B9-EC67-4E5E-AF32-3C9A0A6AB86F}"/>
    <cellStyle name="Normal 9 2 3 29" xfId="15756" xr:uid="{FDC8A18F-475B-472E-B861-97EB1F1E6BC9}"/>
    <cellStyle name="Normal 9 2 3 3" xfId="15757" xr:uid="{851D6EC6-E18D-4CDA-B8ED-3580B5E395EC}"/>
    <cellStyle name="Normal 9 2 3 30" xfId="15758" xr:uid="{A40ACB86-EB7C-426D-BF67-62A7CA3DD8D3}"/>
    <cellStyle name="Normal 9 2 3 31" xfId="15759" xr:uid="{73D8FA8A-D40A-49B7-B87A-822478DACCEE}"/>
    <cellStyle name="Normal 9 2 3 32" xfId="15760" xr:uid="{F3D0CFE0-0754-4F90-96B6-70C0C4D6E879}"/>
    <cellStyle name="Normal 9 2 3 33" xfId="15761" xr:uid="{2FD9B54A-5847-43FF-8C40-AA8E6166A862}"/>
    <cellStyle name="Normal 9 2 3 34" xfId="15762" xr:uid="{05514B3F-972E-4CBE-B144-35D34733EA84}"/>
    <cellStyle name="Normal 9 2 3 35" xfId="15763" xr:uid="{219F00E1-203E-4CCC-ABE8-D6B8654A2FD3}"/>
    <cellStyle name="Normal 9 2 3 36" xfId="15764" xr:uid="{C6916B92-9437-41B7-A831-5605CBF61E32}"/>
    <cellStyle name="Normal 9 2 3 37" xfId="15765" xr:uid="{6C85CC30-4417-41D3-8B71-C980C9935B43}"/>
    <cellStyle name="Normal 9 2 3 38" xfId="15766" xr:uid="{6274FED4-E63A-452B-86B9-7E6FF64F4010}"/>
    <cellStyle name="Normal 9 2 3 4" xfId="15767" xr:uid="{4AE60429-E919-4953-B588-4D36081C3013}"/>
    <cellStyle name="Normal 9 2 3 5" xfId="15768" xr:uid="{0CD08FB9-ED44-44C8-9DBE-C114582A0B2B}"/>
    <cellStyle name="Normal 9 2 3 6" xfId="15769" xr:uid="{D9B69C18-F6BF-430A-836C-F68EEC476DD8}"/>
    <cellStyle name="Normal 9 2 3 7" xfId="15770" xr:uid="{55283332-B053-418F-933D-CB3D5568CE0C}"/>
    <cellStyle name="Normal 9 2 3 8" xfId="15771" xr:uid="{CDE36EC7-41E4-4865-9292-2956C6394FAF}"/>
    <cellStyle name="Normal 9 2 3 9" xfId="15772" xr:uid="{1075BA95-8B98-4619-9BD2-12DCFD7A40C2}"/>
    <cellStyle name="Normal 9 2 30" xfId="15773" xr:uid="{CAA40BC0-AF49-4660-82CA-1835E55793B9}"/>
    <cellStyle name="Normal 9 2 31" xfId="15774" xr:uid="{E386CEF6-B169-4A9D-B555-9178C1F8FF97}"/>
    <cellStyle name="Normal 9 2 32" xfId="15775" xr:uid="{00659279-EE2A-4517-9E4A-451BCB20C763}"/>
    <cellStyle name="Normal 9 2 33" xfId="15776" xr:uid="{27595353-581A-4D66-9A7D-4653886B038E}"/>
    <cellStyle name="Normal 9 2 34" xfId="15777" xr:uid="{82B99BD6-63BB-4AC3-918A-64763421AB99}"/>
    <cellStyle name="Normal 9 2 35" xfId="15778" xr:uid="{BD062E7A-DDEE-4972-B016-723D145294D7}"/>
    <cellStyle name="Normal 9 2 36" xfId="15779" xr:uid="{05EB65CC-906C-4240-B15E-CD97EA1BEDB9}"/>
    <cellStyle name="Normal 9 2 37" xfId="15780" xr:uid="{6B40D2AF-EBE3-4FD0-9E20-C1DF59FF0008}"/>
    <cellStyle name="Normal 9 2 38" xfId="15781" xr:uid="{64060EB2-7C5F-4F85-A0D8-0B56B053A8DA}"/>
    <cellStyle name="Normal 9 2 39" xfId="15782" xr:uid="{ED106B84-8A8B-4F1C-9EA1-7047535F0D1F}"/>
    <cellStyle name="Normal 9 2 4" xfId="15783" xr:uid="{FA39FE70-0D4E-4B7A-A110-5D5B17AEB81F}"/>
    <cellStyle name="Normal 9 2 40" xfId="15784" xr:uid="{5008F59B-75BE-4A44-8099-149BA9995B2E}"/>
    <cellStyle name="Normal 9 2 41" xfId="15785" xr:uid="{486F7B78-2C17-409F-ACAE-718BCD99AF15}"/>
    <cellStyle name="Normal 9 2 42" xfId="15786" xr:uid="{4F1B7CF4-5373-4A90-B02E-64D0949D5A21}"/>
    <cellStyle name="Normal 9 2 43" xfId="15787" xr:uid="{C341B773-0A88-4DE5-AC9E-51DE95BE8B9A}"/>
    <cellStyle name="Normal 9 2 44" xfId="15788" xr:uid="{9461DE74-300C-481A-9467-C8A3C18B82AB}"/>
    <cellStyle name="Normal 9 2 45" xfId="15789" xr:uid="{1F63C826-87C1-4D88-89C1-B30FAB5461AF}"/>
    <cellStyle name="Normal 9 2 46" xfId="15790" xr:uid="{CD804C5B-2987-4EA9-9579-1FB1D7B48A5A}"/>
    <cellStyle name="Normal 9 2 47" xfId="15791" xr:uid="{6953E827-ABB2-46E8-8D31-4EC9D13634BA}"/>
    <cellStyle name="Normal 9 2 5" xfId="15792" xr:uid="{F903EDF7-F13F-4A6E-86E4-A8D07C9BCFB1}"/>
    <cellStyle name="Normal 9 2 6" xfId="15793" xr:uid="{F82457F8-0158-4033-93C0-AE005A66A275}"/>
    <cellStyle name="Normal 9 2 7" xfId="15794" xr:uid="{95793EF5-55D5-4DAA-905B-A145991F4AB0}"/>
    <cellStyle name="Normal 9 2 8" xfId="15795" xr:uid="{093171CD-7C20-449B-92D7-9D2450AE493C}"/>
    <cellStyle name="Normal 9 2 9" xfId="15796" xr:uid="{FCE29B6A-0EE5-42A6-94ED-891948DAC4AA}"/>
    <cellStyle name="Normal 9 20" xfId="15797" xr:uid="{152C2B4B-179E-4503-B21E-7DAE5CBD7304}"/>
    <cellStyle name="Normal 9 21" xfId="15798" xr:uid="{5885EDF2-1454-4D85-A1B2-2229A8E88E38}"/>
    <cellStyle name="Normal 9 22" xfId="15799" xr:uid="{1BC559DD-90E3-4073-8DD7-63049159E6E6}"/>
    <cellStyle name="Normal 9 23" xfId="15800" xr:uid="{7D7B5F4A-3068-43B7-B45C-C0273C2F3A34}"/>
    <cellStyle name="Normal 9 24" xfId="15801" xr:uid="{F35BF05D-5021-4002-ACDF-4B9BEA881DA6}"/>
    <cellStyle name="Normal 9 25" xfId="15802" xr:uid="{149B8C05-2BBF-4A96-B035-C4996BBF63FB}"/>
    <cellStyle name="Normal 9 26" xfId="15803" xr:uid="{EE14F639-3045-48F5-A93D-36ACF1451DC1}"/>
    <cellStyle name="Normal 9 27" xfId="15804" xr:uid="{F37B07CB-E62E-4691-B86A-B169E360871D}"/>
    <cellStyle name="Normal 9 28" xfId="15805" xr:uid="{34FB1A75-F4BA-4092-8DBA-33296B9DD9C2}"/>
    <cellStyle name="Normal 9 29" xfId="15806" xr:uid="{C824D42E-5544-4DE3-B2D3-11FB083DBF20}"/>
    <cellStyle name="Normal 9 3" xfId="15807" xr:uid="{9D26EC8A-8243-47C5-972E-10903B87BC05}"/>
    <cellStyle name="Normal 9 3 10" xfId="15808" xr:uid="{8CD4301C-37F3-4FD4-93C6-E6F4AB1131B1}"/>
    <cellStyle name="Normal 9 3 11" xfId="15809" xr:uid="{EA2743BA-1651-4C52-9919-5ABC3307E1D1}"/>
    <cellStyle name="Normal 9 3 12" xfId="15810" xr:uid="{35691C1A-A0C1-4CD7-9544-F328A6AAFDE9}"/>
    <cellStyle name="Normal 9 3 13" xfId="15811" xr:uid="{9608F885-0B70-42C3-A0B0-A73CE098EC80}"/>
    <cellStyle name="Normal 9 3 14" xfId="15812" xr:uid="{D4476320-FA41-4EFD-B246-9A07298F64C2}"/>
    <cellStyle name="Normal 9 3 15" xfId="15813" xr:uid="{83E2088D-64D6-4A99-96FC-056732445012}"/>
    <cellStyle name="Normal 9 3 16" xfId="15814" xr:uid="{2BFE5322-49AF-414B-82AE-E7374B69AD43}"/>
    <cellStyle name="Normal 9 3 17" xfId="15815" xr:uid="{BA647373-442D-434F-A7B3-CDD140A26C29}"/>
    <cellStyle name="Normal 9 3 18" xfId="15816" xr:uid="{D5EB66B6-FCAF-4C1B-972F-4F79990FAC0D}"/>
    <cellStyle name="Normal 9 3 19" xfId="15817" xr:uid="{F8A39E11-97A8-44E8-80DF-01505B06B53A}"/>
    <cellStyle name="Normal 9 3 2" xfId="15818" xr:uid="{0970D7EB-8C19-46F3-9533-4F385A048079}"/>
    <cellStyle name="Normal 9 3 2 10" xfId="15819" xr:uid="{AF06C14C-F727-4BAB-BAA3-305EAED4C9AE}"/>
    <cellStyle name="Normal 9 3 2 11" xfId="15820" xr:uid="{6691225D-F14E-4FAC-817E-92EDD5380A19}"/>
    <cellStyle name="Normal 9 3 2 12" xfId="15821" xr:uid="{59D836F2-E943-4F69-AD5D-34FC39A4851D}"/>
    <cellStyle name="Normal 9 3 2 13" xfId="15822" xr:uid="{B051D2D5-8792-49EC-9E6A-890CF108BCB7}"/>
    <cellStyle name="Normal 9 3 2 14" xfId="15823" xr:uid="{EC991875-C7B8-4FFD-865A-AE9CB36D8926}"/>
    <cellStyle name="Normal 9 3 2 15" xfId="15824" xr:uid="{2A5CAE8B-4D24-4888-BBF4-63A98D104471}"/>
    <cellStyle name="Normal 9 3 2 16" xfId="15825" xr:uid="{E1A2C72D-E09F-4A64-B287-099F085EE38A}"/>
    <cellStyle name="Normal 9 3 2 17" xfId="15826" xr:uid="{945179E0-51DC-44AF-AC25-69736DBAA04F}"/>
    <cellStyle name="Normal 9 3 2 18" xfId="15827" xr:uid="{BF576DC2-8AD1-4D2C-A7DE-E978D622C90A}"/>
    <cellStyle name="Normal 9 3 2 19" xfId="15828" xr:uid="{42624EE3-2BF6-4578-97A6-C1064C1D9C38}"/>
    <cellStyle name="Normal 9 3 2 2" xfId="15829" xr:uid="{77904EAE-44BA-4AAD-8533-EFB7C0641AD6}"/>
    <cellStyle name="Normal 9 3 2 2 10" xfId="15830" xr:uid="{D4380937-FEA6-402E-A791-88EFBD1CECE9}"/>
    <cellStyle name="Normal 9 3 2 2 11" xfId="15831" xr:uid="{E965F324-6FD5-4B0C-9036-FF0637BCA8E3}"/>
    <cellStyle name="Normal 9 3 2 2 12" xfId="15832" xr:uid="{552C5C83-8D21-4161-9150-CD5601DE1DB2}"/>
    <cellStyle name="Normal 9 3 2 2 13" xfId="15833" xr:uid="{5488DB3F-A7AD-41B6-BCE4-FBF114D684C3}"/>
    <cellStyle name="Normal 9 3 2 2 14" xfId="15834" xr:uid="{86066C41-F903-49F3-8D07-9F4BE44225BB}"/>
    <cellStyle name="Normal 9 3 2 2 15" xfId="15835" xr:uid="{794C9F0C-1B0F-432C-A1B3-0FCAD9A90A6E}"/>
    <cellStyle name="Normal 9 3 2 2 16" xfId="15836" xr:uid="{55B40CEA-7698-43B0-AB87-7E3CC461F176}"/>
    <cellStyle name="Normal 9 3 2 2 17" xfId="15837" xr:uid="{47CD0088-88CD-4596-AD0F-99F43E9DDF63}"/>
    <cellStyle name="Normal 9 3 2 2 18" xfId="15838" xr:uid="{79A021C7-FBEA-4B5F-B853-D5299811B712}"/>
    <cellStyle name="Normal 9 3 2 2 19" xfId="15839" xr:uid="{E6BA9229-E148-4E80-98F1-11FCD2E1E7A9}"/>
    <cellStyle name="Normal 9 3 2 2 2" xfId="15840" xr:uid="{744614E7-8893-48AA-B6AB-409D27C0B0AE}"/>
    <cellStyle name="Normal 9 3 2 2 2 10" xfId="15841" xr:uid="{79B237A5-B746-47C3-8340-51F1BB600376}"/>
    <cellStyle name="Normal 9 3 2 2 2 11" xfId="15842" xr:uid="{8D6425BD-320B-4D70-BD43-6F336D66A1A6}"/>
    <cellStyle name="Normal 9 3 2 2 2 12" xfId="15843" xr:uid="{821E1446-D368-47B4-A78A-2072CF43D1B4}"/>
    <cellStyle name="Normal 9 3 2 2 2 13" xfId="15844" xr:uid="{5EDFE58C-057B-4B29-BAEB-93539CB8D0DA}"/>
    <cellStyle name="Normal 9 3 2 2 2 14" xfId="15845" xr:uid="{B4B7734C-0D7E-4A8E-90B5-621FB4BA8D7D}"/>
    <cellStyle name="Normal 9 3 2 2 2 15" xfId="15846" xr:uid="{D7B2220D-A853-49C7-8893-35127BD7735A}"/>
    <cellStyle name="Normal 9 3 2 2 2 16" xfId="15847" xr:uid="{29323FE0-FB7E-4B47-97A2-B8C01F58F03F}"/>
    <cellStyle name="Normal 9 3 2 2 2 17" xfId="15848" xr:uid="{BB9EBAEF-6594-45C2-82F4-6DBD402E0420}"/>
    <cellStyle name="Normal 9 3 2 2 2 18" xfId="15849" xr:uid="{7CBE5BD7-48E4-40A9-8997-5808D62863F5}"/>
    <cellStyle name="Normal 9 3 2 2 2 19" xfId="15850" xr:uid="{FDFB157A-E268-4993-A806-239309914D86}"/>
    <cellStyle name="Normal 9 3 2 2 2 2" xfId="15851" xr:uid="{3B65357B-FE7B-4083-8CE3-E1A104976267}"/>
    <cellStyle name="Normal 9 3 2 2 2 20" xfId="15852" xr:uid="{03841270-D149-4EDA-8D7F-876F633262B2}"/>
    <cellStyle name="Normal 9 3 2 2 2 21" xfId="15853" xr:uid="{1C50577A-A1D0-4E29-8C09-81C81A012A11}"/>
    <cellStyle name="Normal 9 3 2 2 2 22" xfId="15854" xr:uid="{BB8DA1AD-D142-40F7-98CC-60DD6987DAF4}"/>
    <cellStyle name="Normal 9 3 2 2 2 23" xfId="15855" xr:uid="{600D3C9A-F0F1-476E-8105-FD60F68064F2}"/>
    <cellStyle name="Normal 9 3 2 2 2 24" xfId="15856" xr:uid="{FC400822-8648-4FA6-BA4D-8CF4C46E0B76}"/>
    <cellStyle name="Normal 9 3 2 2 2 25" xfId="15857" xr:uid="{C45472FF-BF05-4FAC-85FF-D49355D4C6E2}"/>
    <cellStyle name="Normal 9 3 2 2 2 26" xfId="15858" xr:uid="{C665067B-7B63-48AA-A718-7536B7F7C6F5}"/>
    <cellStyle name="Normal 9 3 2 2 2 27" xfId="15859" xr:uid="{D709B55B-C4A4-4CF6-917D-8F671DCEE7E0}"/>
    <cellStyle name="Normal 9 3 2 2 2 28" xfId="15860" xr:uid="{852143AB-1F98-4516-B19A-31B59A97BF08}"/>
    <cellStyle name="Normal 9 3 2 2 2 29" xfId="15861" xr:uid="{2C682925-28B9-464D-995F-EFE5C496721C}"/>
    <cellStyle name="Normal 9 3 2 2 2 3" xfId="15862" xr:uid="{5A20A669-70E5-4FA6-8816-563A30759DF5}"/>
    <cellStyle name="Normal 9 3 2 2 2 30" xfId="15863" xr:uid="{E569141B-C85C-436D-B800-E69472E43A55}"/>
    <cellStyle name="Normal 9 3 2 2 2 31" xfId="15864" xr:uid="{AA3C55DB-BBCC-4019-AE39-04DC16584AC2}"/>
    <cellStyle name="Normal 9 3 2 2 2 32" xfId="15865" xr:uid="{74BB8F85-EFC5-4287-AB06-96DDDDFD9F75}"/>
    <cellStyle name="Normal 9 3 2 2 2 33" xfId="15866" xr:uid="{FD8FCE58-8237-4278-9962-9BA12EFA13AD}"/>
    <cellStyle name="Normal 9 3 2 2 2 34" xfId="15867" xr:uid="{24F3F90A-6D84-4518-A183-4A836CA9567C}"/>
    <cellStyle name="Normal 9 3 2 2 2 35" xfId="15868" xr:uid="{D39CD2E8-DCCE-45AE-8D6F-FAF603EE837B}"/>
    <cellStyle name="Normal 9 3 2 2 2 36" xfId="15869" xr:uid="{CC7EE1A6-74E6-455F-8750-1C780AB690DF}"/>
    <cellStyle name="Normal 9 3 2 2 2 37" xfId="15870" xr:uid="{50E6129B-03C5-449B-9099-40562FA9265D}"/>
    <cellStyle name="Normal 9 3 2 2 2 38" xfId="15871" xr:uid="{262212ED-D89E-462B-8666-72A406BD0313}"/>
    <cellStyle name="Normal 9 3 2 2 2 4" xfId="15872" xr:uid="{8CBC7352-BB08-4AFD-B2F6-F172D253085A}"/>
    <cellStyle name="Normal 9 3 2 2 2 5" xfId="15873" xr:uid="{02DEE923-C5F4-4FA9-BF5D-F94B293E4E31}"/>
    <cellStyle name="Normal 9 3 2 2 2 6" xfId="15874" xr:uid="{A612FDFE-1521-4D4C-86B1-CE3127C8F985}"/>
    <cellStyle name="Normal 9 3 2 2 2 7" xfId="15875" xr:uid="{CC3CD391-38F7-439A-BFB8-5635F2EF3B90}"/>
    <cellStyle name="Normal 9 3 2 2 2 8" xfId="15876" xr:uid="{30A933F6-21B4-423E-B636-DB26F504D8A9}"/>
    <cellStyle name="Normal 9 3 2 2 2 9" xfId="15877" xr:uid="{1A5390C1-74C9-4A71-B9CC-AA7209B931C1}"/>
    <cellStyle name="Normal 9 3 2 2 20" xfId="15878" xr:uid="{9C00B2A9-EEAE-4F64-96BC-6D498469D56B}"/>
    <cellStyle name="Normal 9 3 2 2 21" xfId="15879" xr:uid="{82ECAEC0-3123-4D85-BF4F-286FD6764038}"/>
    <cellStyle name="Normal 9 3 2 2 22" xfId="15880" xr:uid="{15FE7E95-C1E6-4582-8F8F-C0C921EC8D60}"/>
    <cellStyle name="Normal 9 3 2 2 23" xfId="15881" xr:uid="{A88547B0-8C4C-4294-B053-9CED627C80A2}"/>
    <cellStyle name="Normal 9 3 2 2 24" xfId="15882" xr:uid="{89D0F48C-D5CB-4DAB-8388-14BE26C663FC}"/>
    <cellStyle name="Normal 9 3 2 2 25" xfId="15883" xr:uid="{F628377D-19F5-4A3F-8BDA-3E68FEAC01CF}"/>
    <cellStyle name="Normal 9 3 2 2 26" xfId="15884" xr:uid="{9DA884CE-3FB4-44C8-84C0-43B626DB35FB}"/>
    <cellStyle name="Normal 9 3 2 2 27" xfId="15885" xr:uid="{F6D8BC48-237D-48E4-BD57-DB1459515271}"/>
    <cellStyle name="Normal 9 3 2 2 28" xfId="15886" xr:uid="{F134725B-871C-4F28-A5F9-49F7531BC1FC}"/>
    <cellStyle name="Normal 9 3 2 2 29" xfId="15887" xr:uid="{88F0929A-DD96-4E34-BC00-DF92B20B6791}"/>
    <cellStyle name="Normal 9 3 2 2 3" xfId="15888" xr:uid="{05F67AD2-EC2E-42F2-8C21-37BB90715C6D}"/>
    <cellStyle name="Normal 9 3 2 2 30" xfId="15889" xr:uid="{F9A38591-00D4-46AF-988A-EB0609BA05F5}"/>
    <cellStyle name="Normal 9 3 2 2 31" xfId="15890" xr:uid="{3D4682EE-F8B0-4A29-B5FE-EF869A1A720F}"/>
    <cellStyle name="Normal 9 3 2 2 32" xfId="15891" xr:uid="{585DA58A-9B42-451F-B73C-97812813F0AC}"/>
    <cellStyle name="Normal 9 3 2 2 33" xfId="15892" xr:uid="{8C5579AC-D387-4BF4-8313-98D30D17A408}"/>
    <cellStyle name="Normal 9 3 2 2 34" xfId="15893" xr:uid="{326B6462-1946-453B-BFA4-2CAB6766EB8E}"/>
    <cellStyle name="Normal 9 3 2 2 35" xfId="15894" xr:uid="{BCA4EF5F-E331-4B00-9C77-68FCFFFB65A5}"/>
    <cellStyle name="Normal 9 3 2 2 36" xfId="15895" xr:uid="{CA32E6DF-D67E-44D5-9335-B1290FF20D01}"/>
    <cellStyle name="Normal 9 3 2 2 37" xfId="15896" xr:uid="{D4D1F801-6F01-4E0B-AA55-20A11D230351}"/>
    <cellStyle name="Normal 9 3 2 2 38" xfId="15897" xr:uid="{9D31DC12-CE6D-41B8-8562-1C592C58FA5F}"/>
    <cellStyle name="Normal 9 3 2 2 4" xfId="15898" xr:uid="{8266E664-6EF9-4710-BAAB-41652BE514B1}"/>
    <cellStyle name="Normal 9 3 2 2 5" xfId="15899" xr:uid="{E6A8AF18-5DAF-42CB-BACC-F50948933588}"/>
    <cellStyle name="Normal 9 3 2 2 6" xfId="15900" xr:uid="{B230D602-3ED1-48D8-963E-5ECBD9C02BEB}"/>
    <cellStyle name="Normal 9 3 2 2 7" xfId="15901" xr:uid="{B5E6B4EC-1201-4E98-812F-2EDEB484F181}"/>
    <cellStyle name="Normal 9 3 2 2 8" xfId="15902" xr:uid="{F59E1410-D846-402E-B1A5-6CA4BD125484}"/>
    <cellStyle name="Normal 9 3 2 2 9" xfId="15903" xr:uid="{2A1C446B-7354-454C-88F4-5A51313C9A9C}"/>
    <cellStyle name="Normal 9 3 2 20" xfId="15904" xr:uid="{02A76395-2714-492C-86E6-0414A8CA125E}"/>
    <cellStyle name="Normal 9 3 2 21" xfId="15905" xr:uid="{CA3080E2-D0B3-41EB-BAC9-A45FD69EAB9F}"/>
    <cellStyle name="Normal 9 3 2 22" xfId="15906" xr:uid="{DC28736C-B174-40EC-91B5-5FD5B26E19BE}"/>
    <cellStyle name="Normal 9 3 2 23" xfId="15907" xr:uid="{BB279A94-E1E5-47B2-811E-179389C535DF}"/>
    <cellStyle name="Normal 9 3 2 24" xfId="15908" xr:uid="{1D4D928D-3CAD-49C4-8CC9-0B53512C8D3C}"/>
    <cellStyle name="Normal 9 3 2 25" xfId="15909" xr:uid="{6F071D67-F986-477E-8B5E-F56C17105D9B}"/>
    <cellStyle name="Normal 9 3 2 26" xfId="15910" xr:uid="{0933DCD4-D6F6-4E3F-93E9-7C1E0E46F05E}"/>
    <cellStyle name="Normal 9 3 2 27" xfId="15911" xr:uid="{DDBC06A5-8137-4F1C-9222-9C4D916B6E3F}"/>
    <cellStyle name="Normal 9 3 2 28" xfId="15912" xr:uid="{94518E17-5C70-41DD-B562-C602C0BB991E}"/>
    <cellStyle name="Normal 9 3 2 29" xfId="15913" xr:uid="{009133E8-E414-48A0-9570-62A624908354}"/>
    <cellStyle name="Normal 9 3 2 3" xfId="15914" xr:uid="{DC8EE324-CB87-476D-B73F-F7E1A0D60675}"/>
    <cellStyle name="Normal 9 3 2 30" xfId="15915" xr:uid="{F94F15D1-1A91-4105-8B99-90860DB20196}"/>
    <cellStyle name="Normal 9 3 2 31" xfId="15916" xr:uid="{F9D91DEB-967E-431F-8680-703BFEC3F3FF}"/>
    <cellStyle name="Normal 9 3 2 32" xfId="15917" xr:uid="{36D38CC6-20D2-4936-9725-7FF183E56CF3}"/>
    <cellStyle name="Normal 9 3 2 33" xfId="15918" xr:uid="{AD09FF96-2F09-45E4-9644-2E866B7A4AAB}"/>
    <cellStyle name="Normal 9 3 2 34" xfId="15919" xr:uid="{46AB38CF-B2E5-4E32-8CF2-DF38303E1ACD}"/>
    <cellStyle name="Normal 9 3 2 35" xfId="15920" xr:uid="{149D5B16-D4A5-4230-964B-077943F14608}"/>
    <cellStyle name="Normal 9 3 2 36" xfId="15921" xr:uid="{3E797565-EF2C-4FCF-834B-51411FB968E7}"/>
    <cellStyle name="Normal 9 3 2 37" xfId="15922" xr:uid="{09F718D4-3130-42F3-9078-8FB580F6F9E3}"/>
    <cellStyle name="Normal 9 3 2 38" xfId="15923" xr:uid="{7B4F358A-55A1-4CCC-BCBB-A711B71C89C7}"/>
    <cellStyle name="Normal 9 3 2 39" xfId="15924" xr:uid="{0806FEA2-14D3-40CA-B883-15F4FD743168}"/>
    <cellStyle name="Normal 9 3 2 4" xfId="15925" xr:uid="{68FA44F0-B240-4307-BF73-C7F76DFC5329}"/>
    <cellStyle name="Normal 9 3 2 40" xfId="15926" xr:uid="{72E1C283-BA94-4D18-9DAD-19AB9297AB67}"/>
    <cellStyle name="Normal 9 3 2 5" xfId="15927" xr:uid="{F506FB0F-4505-4386-BD78-E0AF9FE7C6B5}"/>
    <cellStyle name="Normal 9 3 2 6" xfId="15928" xr:uid="{EEEDB999-82C2-4F91-9AA3-266BD6091818}"/>
    <cellStyle name="Normal 9 3 2 7" xfId="15929" xr:uid="{BF49DAEA-D3B6-4A33-A015-3DE0AC03C465}"/>
    <cellStyle name="Normal 9 3 2 8" xfId="15930" xr:uid="{DA79453B-8100-422A-A6B9-58D9A7458731}"/>
    <cellStyle name="Normal 9 3 2 9" xfId="15931" xr:uid="{B0036D21-815A-4982-86E7-AC2C55076596}"/>
    <cellStyle name="Normal 9 3 20" xfId="15932" xr:uid="{5B3AD9D1-ABD6-47B7-B5C2-F652FC04775F}"/>
    <cellStyle name="Normal 9 3 21" xfId="15933" xr:uid="{B0B2243C-DAD2-41C1-9822-51CC2CEAF987}"/>
    <cellStyle name="Normal 9 3 22" xfId="15934" xr:uid="{6CEDB481-30F3-4B89-B827-62058546F126}"/>
    <cellStyle name="Normal 9 3 23" xfId="15935" xr:uid="{325677E2-26F8-4D96-84FC-FD30C6AD1EBC}"/>
    <cellStyle name="Normal 9 3 24" xfId="15936" xr:uid="{A8DF6B18-899D-42C7-A78B-304CE3B76A2E}"/>
    <cellStyle name="Normal 9 3 25" xfId="15937" xr:uid="{6DCFDB97-33B9-43F2-AFEA-306BC035802A}"/>
    <cellStyle name="Normal 9 3 26" xfId="15938" xr:uid="{C3C67F2E-32AB-48B5-B3E3-E6DE6A320DA2}"/>
    <cellStyle name="Normal 9 3 27" xfId="15939" xr:uid="{D1D792B4-4430-4261-993C-16D2CFE096AE}"/>
    <cellStyle name="Normal 9 3 28" xfId="15940" xr:uid="{A13C5353-0205-49B5-98FE-2028A9A23C67}"/>
    <cellStyle name="Normal 9 3 29" xfId="15941" xr:uid="{BECF08B6-613A-4AFF-81E8-A800297453CD}"/>
    <cellStyle name="Normal 9 3 3" xfId="15942" xr:uid="{EA1F5C50-12C8-44F1-981C-8166790EFC2C}"/>
    <cellStyle name="Normal 9 3 3 10" xfId="15943" xr:uid="{21EFDB3D-5D41-45B5-85F2-A72DF1DF3D63}"/>
    <cellStyle name="Normal 9 3 3 11" xfId="15944" xr:uid="{372BD4A8-04FB-4F47-AD53-E9F7200DDE6D}"/>
    <cellStyle name="Normal 9 3 3 12" xfId="15945" xr:uid="{FDC506A6-E7AD-43A0-A7AF-8D931CEA2F3A}"/>
    <cellStyle name="Normal 9 3 3 13" xfId="15946" xr:uid="{67D718AE-354B-4661-8F4D-1705D9D2E770}"/>
    <cellStyle name="Normal 9 3 3 14" xfId="15947" xr:uid="{BA27AA20-38BC-4F6F-9951-0D6C10B1ACD9}"/>
    <cellStyle name="Normal 9 3 3 15" xfId="15948" xr:uid="{72CED710-F5DD-4862-BC17-12D5E74A5677}"/>
    <cellStyle name="Normal 9 3 3 16" xfId="15949" xr:uid="{36D2890B-E475-40A7-BD38-2E02E3F535B6}"/>
    <cellStyle name="Normal 9 3 3 17" xfId="15950" xr:uid="{D9F92C56-603E-49A5-9091-C80936E82638}"/>
    <cellStyle name="Normal 9 3 3 18" xfId="15951" xr:uid="{D923DB91-EA44-4A52-AEB8-36A2E4687692}"/>
    <cellStyle name="Normal 9 3 3 19" xfId="15952" xr:uid="{3B8FC5A2-9324-4E01-8A58-171B94B00F8A}"/>
    <cellStyle name="Normal 9 3 3 2" xfId="15953" xr:uid="{AFFB0B34-A11F-4674-B4E6-954CD57C8666}"/>
    <cellStyle name="Normal 9 3 3 2 10" xfId="15954" xr:uid="{D6E89F41-A5BD-4C50-BE7B-127FAE7D1B1D}"/>
    <cellStyle name="Normal 9 3 3 2 11" xfId="15955" xr:uid="{105EB7A9-5323-4E33-A8A9-AD43DBD406F2}"/>
    <cellStyle name="Normal 9 3 3 2 12" xfId="15956" xr:uid="{A41638AE-D392-401F-8423-C72FFCF22A7F}"/>
    <cellStyle name="Normal 9 3 3 2 13" xfId="15957" xr:uid="{7DC272FE-27BC-448E-B88F-8EF414BAEF6D}"/>
    <cellStyle name="Normal 9 3 3 2 14" xfId="15958" xr:uid="{B39C314B-232B-411F-B6DE-7CB6C7AE9FEF}"/>
    <cellStyle name="Normal 9 3 3 2 15" xfId="15959" xr:uid="{42B5B242-6A88-4ACD-86A9-2651770504DD}"/>
    <cellStyle name="Normal 9 3 3 2 16" xfId="15960" xr:uid="{BEBD1B3B-184A-4CA3-9FD6-7F867F7E7DEE}"/>
    <cellStyle name="Normal 9 3 3 2 17" xfId="15961" xr:uid="{0D1D1C82-39FB-4D67-8C7E-B64A30370C80}"/>
    <cellStyle name="Normal 9 3 3 2 18" xfId="15962" xr:uid="{48019CE6-DFD5-49D7-8924-8451779A5A7C}"/>
    <cellStyle name="Normal 9 3 3 2 19" xfId="15963" xr:uid="{F157930A-B9FF-43A5-8E96-4C66A01C9797}"/>
    <cellStyle name="Normal 9 3 3 2 2" xfId="15964" xr:uid="{F2972283-C074-43D0-A563-19665DC60695}"/>
    <cellStyle name="Normal 9 3 3 2 20" xfId="15965" xr:uid="{DE6A808F-D3C6-4946-B5F8-F5975ADA847E}"/>
    <cellStyle name="Normal 9 3 3 2 21" xfId="15966" xr:uid="{CC0340D2-1BFF-49F6-88C8-9B2F6F194217}"/>
    <cellStyle name="Normal 9 3 3 2 22" xfId="15967" xr:uid="{723E61EA-09C6-4E7F-BB03-D50062E4C7F6}"/>
    <cellStyle name="Normal 9 3 3 2 23" xfId="15968" xr:uid="{5CEB9BB3-D6C7-4EE0-8E68-1E849671C0AD}"/>
    <cellStyle name="Normal 9 3 3 2 24" xfId="15969" xr:uid="{247FDCC8-25A6-4001-83BE-3D4C87F2CFC9}"/>
    <cellStyle name="Normal 9 3 3 2 25" xfId="15970" xr:uid="{DC495A70-F104-4F24-9E4D-B2E63EAAF405}"/>
    <cellStyle name="Normal 9 3 3 2 26" xfId="15971" xr:uid="{66057B9C-11CD-42DD-B6EB-50D17742CDB3}"/>
    <cellStyle name="Normal 9 3 3 2 27" xfId="15972" xr:uid="{3238416A-D82B-48FE-A732-5F4969CEF4D7}"/>
    <cellStyle name="Normal 9 3 3 2 28" xfId="15973" xr:uid="{D8DF0783-4FA1-46A7-B666-1B754FCE6F70}"/>
    <cellStyle name="Normal 9 3 3 2 29" xfId="15974" xr:uid="{E95B8D9A-AD88-4106-A186-BDBF88F6129E}"/>
    <cellStyle name="Normal 9 3 3 2 3" xfId="15975" xr:uid="{CDB3AC63-D894-4261-9BDA-8515BEF79C31}"/>
    <cellStyle name="Normal 9 3 3 2 30" xfId="15976" xr:uid="{5C43319C-A5EB-4065-A592-6F318D8C716B}"/>
    <cellStyle name="Normal 9 3 3 2 31" xfId="15977" xr:uid="{B4538686-E61D-42CE-800A-3BBB10EE50B7}"/>
    <cellStyle name="Normal 9 3 3 2 32" xfId="15978" xr:uid="{FD31FFA8-0D54-46F2-B396-3BE5883EA6ED}"/>
    <cellStyle name="Normal 9 3 3 2 33" xfId="15979" xr:uid="{AD25E07E-4176-47B5-B8B1-86E1A451F9CA}"/>
    <cellStyle name="Normal 9 3 3 2 34" xfId="15980" xr:uid="{95929432-AA8F-47F1-A2DE-B8B65CC8882C}"/>
    <cellStyle name="Normal 9 3 3 2 35" xfId="15981" xr:uid="{8B255978-9260-4002-9C41-3B905C754424}"/>
    <cellStyle name="Normal 9 3 3 2 36" xfId="15982" xr:uid="{B21A8A35-02D6-4EFB-AD3A-2B13331C74FC}"/>
    <cellStyle name="Normal 9 3 3 2 37" xfId="15983" xr:uid="{DA0A9BA8-2B8A-4BC1-86E2-FE8B7124FC6A}"/>
    <cellStyle name="Normal 9 3 3 2 38" xfId="15984" xr:uid="{C74B0DB0-BCA7-4F7D-8F7D-B545232CEE08}"/>
    <cellStyle name="Normal 9 3 3 2 4" xfId="15985" xr:uid="{C9393D08-0F44-4FE2-88AE-2A05A879B7D9}"/>
    <cellStyle name="Normal 9 3 3 2 5" xfId="15986" xr:uid="{1EC00349-D9EF-458F-A22E-B02AF7BB8A4F}"/>
    <cellStyle name="Normal 9 3 3 2 6" xfId="15987" xr:uid="{1F628459-0DE0-4A20-B7BE-2C9742BE7111}"/>
    <cellStyle name="Normal 9 3 3 2 7" xfId="15988" xr:uid="{CE7950B3-7023-444D-98B5-DB0BB596B8CA}"/>
    <cellStyle name="Normal 9 3 3 2 8" xfId="15989" xr:uid="{67CF5243-A831-4202-8604-EEED4D472236}"/>
    <cellStyle name="Normal 9 3 3 2 9" xfId="15990" xr:uid="{FCEA5418-C513-4505-9373-25B834E4539A}"/>
    <cellStyle name="Normal 9 3 3 20" xfId="15991" xr:uid="{A151FFC5-38F1-468D-A77A-771CBE3DBD13}"/>
    <cellStyle name="Normal 9 3 3 21" xfId="15992" xr:uid="{B9C0680B-1421-4B17-8064-084E6F896227}"/>
    <cellStyle name="Normal 9 3 3 22" xfId="15993" xr:uid="{4AB50E6D-F553-4FD5-B990-54C73B7A1400}"/>
    <cellStyle name="Normal 9 3 3 23" xfId="15994" xr:uid="{D92ABA4F-9D7C-4613-9A79-8E6C707377B6}"/>
    <cellStyle name="Normal 9 3 3 24" xfId="15995" xr:uid="{BAB33784-E8E2-4B82-82E3-5B6582478316}"/>
    <cellStyle name="Normal 9 3 3 25" xfId="15996" xr:uid="{14FB0DE1-9A12-43A3-AC43-CC5255373A62}"/>
    <cellStyle name="Normal 9 3 3 26" xfId="15997" xr:uid="{3C6F0DD5-5236-4834-A64F-8B987D56880C}"/>
    <cellStyle name="Normal 9 3 3 27" xfId="15998" xr:uid="{594620F7-8345-4316-A3BD-A66A275A234E}"/>
    <cellStyle name="Normal 9 3 3 28" xfId="15999" xr:uid="{77CADD8E-1CD8-44D7-922A-A6233A0B40D5}"/>
    <cellStyle name="Normal 9 3 3 29" xfId="16000" xr:uid="{410833D7-B551-422C-BB23-A68DEC915005}"/>
    <cellStyle name="Normal 9 3 3 3" xfId="16001" xr:uid="{2C287506-76E1-4A26-9B97-A6039586CC56}"/>
    <cellStyle name="Normal 9 3 3 30" xfId="16002" xr:uid="{0953A626-82EB-4780-A114-EB5739682111}"/>
    <cellStyle name="Normal 9 3 3 31" xfId="16003" xr:uid="{139E9558-86FA-44E6-BB46-276785824471}"/>
    <cellStyle name="Normal 9 3 3 32" xfId="16004" xr:uid="{8121E96D-99A1-4228-862A-8245B87702BE}"/>
    <cellStyle name="Normal 9 3 3 33" xfId="16005" xr:uid="{72CCFE6D-E69D-4C11-8FC7-7E73F57737BF}"/>
    <cellStyle name="Normal 9 3 3 34" xfId="16006" xr:uid="{1DFF8567-B4A0-402A-A347-C65A2099AD61}"/>
    <cellStyle name="Normal 9 3 3 35" xfId="16007" xr:uid="{69257BB8-DFAE-4A97-AE3B-6AF8F839157A}"/>
    <cellStyle name="Normal 9 3 3 36" xfId="16008" xr:uid="{8DD5F3BD-88C1-4DD4-B6D9-29850BFABAE8}"/>
    <cellStyle name="Normal 9 3 3 37" xfId="16009" xr:uid="{50097750-061E-4184-9909-E2B5BDB28F58}"/>
    <cellStyle name="Normal 9 3 3 38" xfId="16010" xr:uid="{DCA3534D-DCC8-4749-9759-52EE8E190A47}"/>
    <cellStyle name="Normal 9 3 3 4" xfId="16011" xr:uid="{3EF06292-6410-4969-B14F-B177DD4059BA}"/>
    <cellStyle name="Normal 9 3 3 5" xfId="16012" xr:uid="{74D93642-ED0A-4227-806C-D9D3794BE4BD}"/>
    <cellStyle name="Normal 9 3 3 6" xfId="16013" xr:uid="{B403A40B-3038-4DBF-B0E9-07964B7E48DE}"/>
    <cellStyle name="Normal 9 3 3 7" xfId="16014" xr:uid="{BDD216FE-242C-45A0-9A7B-B67EFFBE269A}"/>
    <cellStyle name="Normal 9 3 3 8" xfId="16015" xr:uid="{8B6FFC37-1E0D-49CC-926B-27B0FF45F362}"/>
    <cellStyle name="Normal 9 3 3 9" xfId="16016" xr:uid="{9544CE04-9931-49D1-A64E-456CABFC770F}"/>
    <cellStyle name="Normal 9 3 30" xfId="16017" xr:uid="{C93DA6BE-E314-41C5-BAF1-4F43BF7BE249}"/>
    <cellStyle name="Normal 9 3 31" xfId="16018" xr:uid="{22FB293A-EDD3-43A5-A942-7D2897B19BBE}"/>
    <cellStyle name="Normal 9 3 32" xfId="16019" xr:uid="{54CCCDC7-B072-48B6-A255-88A4FBD67301}"/>
    <cellStyle name="Normal 9 3 33" xfId="16020" xr:uid="{BF64829C-9B66-4D74-8C4D-369B2C640B4F}"/>
    <cellStyle name="Normal 9 3 34" xfId="16021" xr:uid="{7A52B218-75D5-4B9B-BF92-AD79CABE4F06}"/>
    <cellStyle name="Normal 9 3 35" xfId="16022" xr:uid="{67AE04C7-8F21-464B-B339-A7601CAC4739}"/>
    <cellStyle name="Normal 9 3 36" xfId="16023" xr:uid="{CEC49A2C-E527-4C49-8D49-2BDDC5A8B298}"/>
    <cellStyle name="Normal 9 3 37" xfId="16024" xr:uid="{3B72D8EB-75C6-40DE-AEDF-692E556B104C}"/>
    <cellStyle name="Normal 9 3 38" xfId="16025" xr:uid="{5FF8F379-6F1D-4B0B-A8D4-9BDC28BC55F9}"/>
    <cellStyle name="Normal 9 3 39" xfId="16026" xr:uid="{D8375C99-6DBA-4E43-9534-310064EBCC8C}"/>
    <cellStyle name="Normal 9 3 4" xfId="16027" xr:uid="{0E8AE978-E1BE-4B72-9D8C-01AC218D27A7}"/>
    <cellStyle name="Normal 9 3 40" xfId="16028" xr:uid="{331AA7B0-59BB-4210-BEAD-45A0A70F02BC}"/>
    <cellStyle name="Normal 9 3 41" xfId="16029" xr:uid="{5D3D5412-EA32-4A66-AD30-50849935EA8E}"/>
    <cellStyle name="Normal 9 3 42" xfId="16030" xr:uid="{67803640-7102-40B3-880F-4D1B1FF38DFA}"/>
    <cellStyle name="Normal 9 3 43" xfId="16031" xr:uid="{F6DEE859-8577-4718-A4C4-4D6246FC7F86}"/>
    <cellStyle name="Normal 9 3 44" xfId="16032" xr:uid="{4DD73AE2-4B30-4BF9-BFB1-8E8FF1755745}"/>
    <cellStyle name="Normal 9 3 45" xfId="16033" xr:uid="{104CFDA7-D2BA-4725-87A6-121A320F1878}"/>
    <cellStyle name="Normal 9 3 46" xfId="16034" xr:uid="{047EA8B3-E580-4672-87E1-AC77E9B8B12B}"/>
    <cellStyle name="Normal 9 3 47" xfId="16035" xr:uid="{4BC55CE0-FF5B-4529-8E0D-2B69AC2554F5}"/>
    <cellStyle name="Normal 9 3 5" xfId="16036" xr:uid="{8FDC3863-6091-4776-BBEC-93B5A6E65488}"/>
    <cellStyle name="Normal 9 3 6" xfId="16037" xr:uid="{6AD4BE7F-B9B8-473D-9578-FA09A6B27AED}"/>
    <cellStyle name="Normal 9 3 7" xfId="16038" xr:uid="{9B28EC9A-CE13-4959-97AF-285BA7326548}"/>
    <cellStyle name="Normal 9 3 8" xfId="16039" xr:uid="{582875B9-F2FD-4180-B6D5-DE3BB1DC20DD}"/>
    <cellStyle name="Normal 9 3 9" xfId="16040" xr:uid="{25A3810C-25B7-4548-9F2F-F13B40CBB8FA}"/>
    <cellStyle name="Normal 9 30" xfId="16041" xr:uid="{95A31355-D94F-484C-B9BF-FB209B3096A3}"/>
    <cellStyle name="Normal 9 31" xfId="16042" xr:uid="{6C060E60-B83E-45B2-81BD-5F765967AF40}"/>
    <cellStyle name="Normal 9 32" xfId="16043" xr:uid="{F26CA531-6C0A-4B7B-83F4-E590CEB12315}"/>
    <cellStyle name="Normal 9 33" xfId="16044" xr:uid="{809F2351-9F48-44A6-82CB-B981D0449989}"/>
    <cellStyle name="Normal 9 34" xfId="16045" xr:uid="{8142F3FE-E3FD-43F3-BD2E-0A539479421F}"/>
    <cellStyle name="Normal 9 35" xfId="16046" xr:uid="{57CAFBDF-E847-438A-A4A3-46E2071440A8}"/>
    <cellStyle name="Normal 9 36" xfId="16047" xr:uid="{A6BEF314-DAC4-4800-869F-9BDF3224FC20}"/>
    <cellStyle name="Normal 9 37" xfId="16048" xr:uid="{A8892E97-BDD6-4BD0-A465-E0ADD5543ED2}"/>
    <cellStyle name="Normal 9 38" xfId="16049" xr:uid="{35BB77F8-EB9E-4154-9710-CCA86626692A}"/>
    <cellStyle name="Normal 9 39" xfId="16050" xr:uid="{791FB9F8-D231-4679-B4E2-EC42C7B4E245}"/>
    <cellStyle name="Normal 9 4" xfId="16051" xr:uid="{CE78B088-7196-4BFE-B2D2-948AD775DED8}"/>
    <cellStyle name="Normal 9 4 10" xfId="16052" xr:uid="{28C529D3-7633-406D-9B6C-F00D0E2CB7A0}"/>
    <cellStyle name="Normal 9 4 11" xfId="16053" xr:uid="{B8EB3BAE-F4BF-4726-8874-BF921A73F834}"/>
    <cellStyle name="Normal 9 4 12" xfId="16054" xr:uid="{54DDE365-3114-4822-9D53-E77BA151ECFA}"/>
    <cellStyle name="Normal 9 4 13" xfId="16055" xr:uid="{034EB290-4368-4E9E-B9F9-2321CF98F090}"/>
    <cellStyle name="Normal 9 4 14" xfId="16056" xr:uid="{582BAF5E-D9DC-4718-BCCC-57CC86F8921E}"/>
    <cellStyle name="Normal 9 4 15" xfId="16057" xr:uid="{99B30A71-3E99-4990-AA61-03A4EBA85F6D}"/>
    <cellStyle name="Normal 9 4 16" xfId="16058" xr:uid="{8CB5D6D7-E76D-4CA2-BBFB-2956CD513B7F}"/>
    <cellStyle name="Normal 9 4 17" xfId="16059" xr:uid="{F93D0268-0BA4-4D12-9B78-F18C29BBEB48}"/>
    <cellStyle name="Normal 9 4 18" xfId="16060" xr:uid="{171F56E5-A2D1-4E3B-A127-2B715707A0D2}"/>
    <cellStyle name="Normal 9 4 19" xfId="16061" xr:uid="{B8EC7463-34A9-4984-9343-0A3EF5C57800}"/>
    <cellStyle name="Normal 9 4 2" xfId="16062" xr:uid="{CE129D1C-88F2-4402-9243-216C272A2913}"/>
    <cellStyle name="Normal 9 4 2 10" xfId="16063" xr:uid="{FB3A84F8-31C0-45FA-8CB4-1B84FF5A6F20}"/>
    <cellStyle name="Normal 9 4 2 11" xfId="16064" xr:uid="{35C75127-8D73-4F67-8E13-AD0759900E64}"/>
    <cellStyle name="Normal 9 4 2 12" xfId="16065" xr:uid="{DA2D58A8-14B8-4C30-869B-56112F70893F}"/>
    <cellStyle name="Normal 9 4 2 13" xfId="16066" xr:uid="{F1470828-E055-4B46-84F4-415BD9E901B9}"/>
    <cellStyle name="Normal 9 4 2 14" xfId="16067" xr:uid="{A204B83A-7EF9-4771-8B2D-4D12DE949B50}"/>
    <cellStyle name="Normal 9 4 2 15" xfId="16068" xr:uid="{16C825E8-CBF8-474D-8E49-1A2FB7649E69}"/>
    <cellStyle name="Normal 9 4 2 16" xfId="16069" xr:uid="{22B4B262-934A-42EB-95DA-B35104612776}"/>
    <cellStyle name="Normal 9 4 2 17" xfId="16070" xr:uid="{5A15D054-7AA2-4787-965D-B75308659036}"/>
    <cellStyle name="Normal 9 4 2 18" xfId="16071" xr:uid="{AAD5BB34-8DEE-4A84-AA25-7F0D9301126F}"/>
    <cellStyle name="Normal 9 4 2 19" xfId="16072" xr:uid="{C31BC479-2C53-4F9E-A624-8B9F37630DC2}"/>
    <cellStyle name="Normal 9 4 2 2" xfId="16073" xr:uid="{6C4E8C78-55FB-4D6A-8E40-89F0EB34FE9A}"/>
    <cellStyle name="Normal 9 4 2 2 10" xfId="16074" xr:uid="{95D17BD2-6978-4E3E-8946-27B032DF0550}"/>
    <cellStyle name="Normal 9 4 2 2 11" xfId="16075" xr:uid="{8DC35759-9E66-40EE-B6C8-46C875B4B8E9}"/>
    <cellStyle name="Normal 9 4 2 2 12" xfId="16076" xr:uid="{A77B9AA8-20C2-40DC-A44D-70DF6080BFA1}"/>
    <cellStyle name="Normal 9 4 2 2 13" xfId="16077" xr:uid="{58763713-ECE6-4B69-A054-1BA48F3F95DC}"/>
    <cellStyle name="Normal 9 4 2 2 14" xfId="16078" xr:uid="{C74A3F39-E556-4CDC-A903-8C065A3DC3EE}"/>
    <cellStyle name="Normal 9 4 2 2 15" xfId="16079" xr:uid="{30BD6714-142D-4E6A-B7F9-8981BAA72FE7}"/>
    <cellStyle name="Normal 9 4 2 2 16" xfId="16080" xr:uid="{AC4DD2EE-CB81-4ED2-B9C4-386DC85D3B87}"/>
    <cellStyle name="Normal 9 4 2 2 17" xfId="16081" xr:uid="{BF768F65-05BD-4073-85AC-C67043C8D1A0}"/>
    <cellStyle name="Normal 9 4 2 2 18" xfId="16082" xr:uid="{1FC352E4-D75A-4C93-990F-FE34E19B4BE1}"/>
    <cellStyle name="Normal 9 4 2 2 19" xfId="16083" xr:uid="{C7EED736-6980-46AC-BBA8-8D40E8AFC7B5}"/>
    <cellStyle name="Normal 9 4 2 2 2" xfId="16084" xr:uid="{B00D7A3B-55F4-420C-849B-FECF02B526F1}"/>
    <cellStyle name="Normal 9 4 2 2 2 10" xfId="16085" xr:uid="{090CA4ED-2E7F-4BAF-9D39-7DF129AE72D9}"/>
    <cellStyle name="Normal 9 4 2 2 2 11" xfId="16086" xr:uid="{9D42E883-2552-4C4C-BCA9-2DD4AC96C3DD}"/>
    <cellStyle name="Normal 9 4 2 2 2 12" xfId="16087" xr:uid="{33B583AB-85D4-4B08-8547-F12D1B1DB9B8}"/>
    <cellStyle name="Normal 9 4 2 2 2 13" xfId="16088" xr:uid="{5D5F81B9-C197-4547-9769-EDF4640A5069}"/>
    <cellStyle name="Normal 9 4 2 2 2 14" xfId="16089" xr:uid="{C8CC57B8-6F0B-4E01-A0F5-814D04B55D99}"/>
    <cellStyle name="Normal 9 4 2 2 2 15" xfId="16090" xr:uid="{CEBB51EF-6021-4DFD-9373-27CB820887E4}"/>
    <cellStyle name="Normal 9 4 2 2 2 16" xfId="16091" xr:uid="{E8E5B37F-0161-4C11-936F-71E294A0C51E}"/>
    <cellStyle name="Normal 9 4 2 2 2 17" xfId="16092" xr:uid="{15E1AC0D-9838-4700-AF0E-215676FB4E21}"/>
    <cellStyle name="Normal 9 4 2 2 2 18" xfId="16093" xr:uid="{79149728-FADD-422F-B228-ED480DF2E014}"/>
    <cellStyle name="Normal 9 4 2 2 2 19" xfId="16094" xr:uid="{837A2983-615F-4770-92CD-695820F0E511}"/>
    <cellStyle name="Normal 9 4 2 2 2 2" xfId="16095" xr:uid="{0559F6AF-95F0-4D5D-90B9-372931E8C7F8}"/>
    <cellStyle name="Normal 9 4 2 2 2 20" xfId="16096" xr:uid="{5409625B-DC85-4C63-9A80-0C4AB2B99C3B}"/>
    <cellStyle name="Normal 9 4 2 2 2 21" xfId="16097" xr:uid="{D49883CB-43F0-45DE-9786-7B5302B87129}"/>
    <cellStyle name="Normal 9 4 2 2 2 22" xfId="16098" xr:uid="{8FE45A41-552E-4D9E-BCDE-B422F114647D}"/>
    <cellStyle name="Normal 9 4 2 2 2 23" xfId="16099" xr:uid="{C1BDDC6B-8DDC-4A97-9ED1-1970ED86C791}"/>
    <cellStyle name="Normal 9 4 2 2 2 24" xfId="16100" xr:uid="{2B8986AA-B893-4398-B2EE-1BC553D1C85B}"/>
    <cellStyle name="Normal 9 4 2 2 2 25" xfId="16101" xr:uid="{25B04A05-7E8F-4AFA-827C-A60106D6701B}"/>
    <cellStyle name="Normal 9 4 2 2 2 26" xfId="16102" xr:uid="{A75CC965-AB03-4122-90A2-ADE7B2D464A2}"/>
    <cellStyle name="Normal 9 4 2 2 2 27" xfId="16103" xr:uid="{77CE108A-A778-4900-81BC-8FD87C90799C}"/>
    <cellStyle name="Normal 9 4 2 2 2 28" xfId="16104" xr:uid="{9DED21DA-8834-4DB6-B9A6-6DA70F952054}"/>
    <cellStyle name="Normal 9 4 2 2 2 29" xfId="16105" xr:uid="{DD33E8BB-46F0-4B3D-AF7F-CD28BA69728A}"/>
    <cellStyle name="Normal 9 4 2 2 2 3" xfId="16106" xr:uid="{A9E933D1-A875-4989-8A53-4DAB7637A798}"/>
    <cellStyle name="Normal 9 4 2 2 2 30" xfId="16107" xr:uid="{2C02FF32-1FA7-41D8-A122-18F3B65110D5}"/>
    <cellStyle name="Normal 9 4 2 2 2 31" xfId="16108" xr:uid="{4125E3E5-F3C2-4CF8-8600-EF747E3A5EA5}"/>
    <cellStyle name="Normal 9 4 2 2 2 32" xfId="16109" xr:uid="{266D36FB-D3E7-4E3F-9B74-7B2E5B81F3E5}"/>
    <cellStyle name="Normal 9 4 2 2 2 33" xfId="16110" xr:uid="{900BACA1-FC52-4A88-BBCF-968BD6BFFEEC}"/>
    <cellStyle name="Normal 9 4 2 2 2 34" xfId="16111" xr:uid="{AAE3B703-669A-40A3-AAA7-8FD15E1065BD}"/>
    <cellStyle name="Normal 9 4 2 2 2 35" xfId="16112" xr:uid="{67168FD9-3229-4FA4-85A2-FCC5E69A0053}"/>
    <cellStyle name="Normal 9 4 2 2 2 36" xfId="16113" xr:uid="{47CE71CA-EC34-44A6-BD2F-C3DD2F3EB53E}"/>
    <cellStyle name="Normal 9 4 2 2 2 37" xfId="16114" xr:uid="{880CDE24-3801-49C2-A64C-523ED379343B}"/>
    <cellStyle name="Normal 9 4 2 2 2 38" xfId="16115" xr:uid="{B0877FFD-9A23-4E33-BE87-9BBE35BE2D8B}"/>
    <cellStyle name="Normal 9 4 2 2 2 4" xfId="16116" xr:uid="{277FED9F-C9F8-42AD-AA35-36AAA19CF4B6}"/>
    <cellStyle name="Normal 9 4 2 2 2 5" xfId="16117" xr:uid="{C9692657-AB36-4C7B-81EC-CED268BCD8DF}"/>
    <cellStyle name="Normal 9 4 2 2 2 6" xfId="16118" xr:uid="{BD544CFD-8A71-48A8-94E9-F761242B5664}"/>
    <cellStyle name="Normal 9 4 2 2 2 7" xfId="16119" xr:uid="{F21BF33B-BFC9-4CED-A3D5-D5DC5944272C}"/>
    <cellStyle name="Normal 9 4 2 2 2 8" xfId="16120" xr:uid="{65FB07FD-75BC-4DDE-8336-4AB8705F1655}"/>
    <cellStyle name="Normal 9 4 2 2 2 9" xfId="16121" xr:uid="{DFC247C2-6FE3-4668-B455-0F1929B58097}"/>
    <cellStyle name="Normal 9 4 2 2 20" xfId="16122" xr:uid="{127A2A23-9D1C-4CDE-8498-8891219CE940}"/>
    <cellStyle name="Normal 9 4 2 2 21" xfId="16123" xr:uid="{558DC5FA-12B7-4314-A754-D666D7C39DEC}"/>
    <cellStyle name="Normal 9 4 2 2 22" xfId="16124" xr:uid="{2392687B-09E2-4F8C-8E32-1F3F150050BE}"/>
    <cellStyle name="Normal 9 4 2 2 23" xfId="16125" xr:uid="{EC984BCA-68F1-4B89-B240-284CE6C8B2C6}"/>
    <cellStyle name="Normal 9 4 2 2 24" xfId="16126" xr:uid="{BBF230DD-0F00-42E7-A1E1-49575E3C085A}"/>
    <cellStyle name="Normal 9 4 2 2 25" xfId="16127" xr:uid="{6740F928-88B5-4FB7-A87E-5B435646782A}"/>
    <cellStyle name="Normal 9 4 2 2 26" xfId="16128" xr:uid="{F163E26B-2DBA-4660-93F7-21362E96FE41}"/>
    <cellStyle name="Normal 9 4 2 2 27" xfId="16129" xr:uid="{D3BCF92D-22F0-430A-AF77-E9289F2323AB}"/>
    <cellStyle name="Normal 9 4 2 2 28" xfId="16130" xr:uid="{32D689DC-548D-409D-AF70-641187EFB766}"/>
    <cellStyle name="Normal 9 4 2 2 29" xfId="16131" xr:uid="{0EDC17F7-301F-4261-8F75-064E58713383}"/>
    <cellStyle name="Normal 9 4 2 2 3" xfId="16132" xr:uid="{64A99143-AC1B-4E9C-8F54-6DBB92BE0A7B}"/>
    <cellStyle name="Normal 9 4 2 2 30" xfId="16133" xr:uid="{D44F35C8-F28B-4432-80DE-7AB499AEC9DC}"/>
    <cellStyle name="Normal 9 4 2 2 31" xfId="16134" xr:uid="{698BC3E3-E9EA-4928-BC00-4CA1C3F4B6B6}"/>
    <cellStyle name="Normal 9 4 2 2 32" xfId="16135" xr:uid="{8E7407DC-5BE8-4A68-A580-4A84BBC1B3D7}"/>
    <cellStyle name="Normal 9 4 2 2 33" xfId="16136" xr:uid="{B4440DDD-394F-4464-9689-A964C7BD2C38}"/>
    <cellStyle name="Normal 9 4 2 2 34" xfId="16137" xr:uid="{EC51F4E1-1DAE-43A1-ABDF-362685AF25EA}"/>
    <cellStyle name="Normal 9 4 2 2 35" xfId="16138" xr:uid="{167A4BF6-C1CC-472E-8134-893DE563A1D3}"/>
    <cellStyle name="Normal 9 4 2 2 36" xfId="16139" xr:uid="{85159421-1CC8-4E6D-AA9A-1214F8233C3F}"/>
    <cellStyle name="Normal 9 4 2 2 37" xfId="16140" xr:uid="{7FB36714-C6AE-4F7B-A7C9-732C2D1D802A}"/>
    <cellStyle name="Normal 9 4 2 2 38" xfId="16141" xr:uid="{2070F085-3C4F-4C62-A82B-22AAF38CBE6A}"/>
    <cellStyle name="Normal 9 4 2 2 4" xfId="16142" xr:uid="{E7FEC504-A6C7-46CC-9218-01F2C6FC09EE}"/>
    <cellStyle name="Normal 9 4 2 2 5" xfId="16143" xr:uid="{4E0EFBF9-A33F-4EF7-A8D0-E01089E9DE6F}"/>
    <cellStyle name="Normal 9 4 2 2 6" xfId="16144" xr:uid="{0BD100D5-0E6E-4B3E-8B50-0B50A622780E}"/>
    <cellStyle name="Normal 9 4 2 2 7" xfId="16145" xr:uid="{AA9A8670-E52D-4BE5-882C-223B26CE59BA}"/>
    <cellStyle name="Normal 9 4 2 2 8" xfId="16146" xr:uid="{6B829AF3-DA14-4B86-8F62-88F171AFC3F3}"/>
    <cellStyle name="Normal 9 4 2 2 9" xfId="16147" xr:uid="{FF7B0F95-0160-4A1E-A006-9D44A4979A48}"/>
    <cellStyle name="Normal 9 4 2 20" xfId="16148" xr:uid="{27DF20C5-65E2-4C44-A0FF-D935EFBBFD12}"/>
    <cellStyle name="Normal 9 4 2 21" xfId="16149" xr:uid="{DBF44A6A-FF86-4FA3-8572-C2B82A9F58EC}"/>
    <cellStyle name="Normal 9 4 2 22" xfId="16150" xr:uid="{B2BB32B0-AB01-479C-BA6F-DEDB5033AAA7}"/>
    <cellStyle name="Normal 9 4 2 23" xfId="16151" xr:uid="{0B856CDB-7B83-4B9E-AA4A-E2980BAC4B05}"/>
    <cellStyle name="Normal 9 4 2 24" xfId="16152" xr:uid="{FEA5AD06-B2CE-4596-8DD2-861333671AD8}"/>
    <cellStyle name="Normal 9 4 2 25" xfId="16153" xr:uid="{FB30F32C-7321-483D-BED8-319494223242}"/>
    <cellStyle name="Normal 9 4 2 26" xfId="16154" xr:uid="{DAD17E0A-0534-4753-B800-5574684A66A9}"/>
    <cellStyle name="Normal 9 4 2 27" xfId="16155" xr:uid="{0C511CD3-B236-4D22-94E5-DF6C7603D677}"/>
    <cellStyle name="Normal 9 4 2 28" xfId="16156" xr:uid="{891262FC-8090-4F37-ABF6-66A16628FEBD}"/>
    <cellStyle name="Normal 9 4 2 29" xfId="16157" xr:uid="{1FBD9B76-6B67-40AC-AA7A-31F84E7ABE82}"/>
    <cellStyle name="Normal 9 4 2 3" xfId="16158" xr:uid="{F48FE214-CAB7-4384-BFD2-8F1404C81CDC}"/>
    <cellStyle name="Normal 9 4 2 30" xfId="16159" xr:uid="{65925F55-347D-4265-B134-EE89D2BBBBC9}"/>
    <cellStyle name="Normal 9 4 2 31" xfId="16160" xr:uid="{9FDEC058-CCE5-4DE6-9E24-428AC642A37D}"/>
    <cellStyle name="Normal 9 4 2 32" xfId="16161" xr:uid="{D6937F51-CA84-496C-8B57-07D848B2E625}"/>
    <cellStyle name="Normal 9 4 2 33" xfId="16162" xr:uid="{32A11219-CE43-4044-8DAA-AC57B173BA59}"/>
    <cellStyle name="Normal 9 4 2 34" xfId="16163" xr:uid="{F30B0D28-6645-404F-BC37-23B921904DE4}"/>
    <cellStyle name="Normal 9 4 2 35" xfId="16164" xr:uid="{348EE577-BDB3-4623-A9FD-7A34B98710CB}"/>
    <cellStyle name="Normal 9 4 2 36" xfId="16165" xr:uid="{70768662-9512-479C-B421-7CCBC7F7D98B}"/>
    <cellStyle name="Normal 9 4 2 37" xfId="16166" xr:uid="{6B9E7413-F7CC-4FB4-9A92-78DD25EF1C6A}"/>
    <cellStyle name="Normal 9 4 2 38" xfId="16167" xr:uid="{80C27977-F07B-466F-AF92-95D4F5F88E62}"/>
    <cellStyle name="Normal 9 4 2 39" xfId="16168" xr:uid="{82B94CCB-BDC7-4D94-B88C-E2349A151D3F}"/>
    <cellStyle name="Normal 9 4 2 4" xfId="16169" xr:uid="{923643B2-F313-4CD0-B519-972B88635A08}"/>
    <cellStyle name="Normal 9 4 2 40" xfId="16170" xr:uid="{EE8298F4-048E-4FF6-9B82-DCBDAF501375}"/>
    <cellStyle name="Normal 9 4 2 5" xfId="16171" xr:uid="{6BCD88FF-D27B-4AC7-8C56-EC5B55535174}"/>
    <cellStyle name="Normal 9 4 2 6" xfId="16172" xr:uid="{04FAF792-39B9-4679-A7BA-DCFAB2786281}"/>
    <cellStyle name="Normal 9 4 2 7" xfId="16173" xr:uid="{0F48829D-CD62-49BA-96CE-0B6B6766B48D}"/>
    <cellStyle name="Normal 9 4 2 8" xfId="16174" xr:uid="{B1FF7146-EA04-496E-882F-DB0738BD5180}"/>
    <cellStyle name="Normal 9 4 2 9" xfId="16175" xr:uid="{6A0D0F47-4A2F-406C-813F-4FEAEDDA25E1}"/>
    <cellStyle name="Normal 9 4 20" xfId="16176" xr:uid="{4E4D6DFE-D8BA-48B7-AEA2-3B4D4460B093}"/>
    <cellStyle name="Normal 9 4 21" xfId="16177" xr:uid="{F4D55D66-0C39-44CC-B77D-3A0C37D814EA}"/>
    <cellStyle name="Normal 9 4 22" xfId="16178" xr:uid="{5753D38C-CA66-4D2C-A21A-D87798C64A7E}"/>
    <cellStyle name="Normal 9 4 23" xfId="16179" xr:uid="{6E045FC9-A5C3-4849-805B-A3BE0403812A}"/>
    <cellStyle name="Normal 9 4 24" xfId="16180" xr:uid="{341506B4-E33F-4ED3-8B2D-B48C721E1E1A}"/>
    <cellStyle name="Normal 9 4 25" xfId="16181" xr:uid="{71D8537C-CB65-42EB-A67F-DB747783CF58}"/>
    <cellStyle name="Normal 9 4 26" xfId="16182" xr:uid="{B3C07EC0-34EA-4B4A-BB2E-AEAB6681F84F}"/>
    <cellStyle name="Normal 9 4 27" xfId="16183" xr:uid="{0E9618FB-1FD0-4EC9-B0E2-4A7E8E73C1A7}"/>
    <cellStyle name="Normal 9 4 28" xfId="16184" xr:uid="{C0E05A0A-9BFB-4D66-956B-CF0F8234CA60}"/>
    <cellStyle name="Normal 9 4 29" xfId="16185" xr:uid="{CA2BEDBE-1DCA-4FBB-877D-59425BFC65E5}"/>
    <cellStyle name="Normal 9 4 3" xfId="16186" xr:uid="{8F7EE536-D010-453B-BD42-96C654E3248D}"/>
    <cellStyle name="Normal 9 4 3 10" xfId="16187" xr:uid="{3E9DE226-D6C7-40F3-8AA5-6D45976A5B1C}"/>
    <cellStyle name="Normal 9 4 3 11" xfId="16188" xr:uid="{B3D6E05D-EADF-4034-B644-008258DFBC57}"/>
    <cellStyle name="Normal 9 4 3 12" xfId="16189" xr:uid="{549DA515-2840-45CF-9F9F-0928B5C57412}"/>
    <cellStyle name="Normal 9 4 3 13" xfId="16190" xr:uid="{047319FB-69DF-4582-A0E6-23E441D31E40}"/>
    <cellStyle name="Normal 9 4 3 14" xfId="16191" xr:uid="{81EE3AA2-BC46-4595-A3EF-91EF006A43AF}"/>
    <cellStyle name="Normal 9 4 3 15" xfId="16192" xr:uid="{D87F5AFE-5626-4210-A6A1-35C14E5B6404}"/>
    <cellStyle name="Normal 9 4 3 16" xfId="16193" xr:uid="{C26C72AA-6824-490A-81EE-3C560E15D549}"/>
    <cellStyle name="Normal 9 4 3 17" xfId="16194" xr:uid="{65BB1ED8-40D6-48BD-93E7-0656EDF9DF1E}"/>
    <cellStyle name="Normal 9 4 3 18" xfId="16195" xr:uid="{41599729-342B-4785-89B2-CA53A6E6F981}"/>
    <cellStyle name="Normal 9 4 3 19" xfId="16196" xr:uid="{A501B236-6A9A-4260-A348-BBC58707AFB7}"/>
    <cellStyle name="Normal 9 4 3 2" xfId="16197" xr:uid="{9106EB6B-69C2-434B-8847-427A2F5EB5C6}"/>
    <cellStyle name="Normal 9 4 3 2 10" xfId="16198" xr:uid="{0F01CD9D-C3AD-47EF-94AB-19C05BBAED68}"/>
    <cellStyle name="Normal 9 4 3 2 11" xfId="16199" xr:uid="{16CE0804-C2C5-46B3-ADE9-B01734F926C9}"/>
    <cellStyle name="Normal 9 4 3 2 12" xfId="16200" xr:uid="{4BC387FC-6BB8-456B-BDA7-F37848D0D3E7}"/>
    <cellStyle name="Normal 9 4 3 2 13" xfId="16201" xr:uid="{77E91A51-D979-45F1-8517-DE1B68FAB606}"/>
    <cellStyle name="Normal 9 4 3 2 14" xfId="16202" xr:uid="{F3673831-AB11-47F6-A3B8-B9BEE0D04C07}"/>
    <cellStyle name="Normal 9 4 3 2 15" xfId="16203" xr:uid="{CF407AE4-96ED-4DD9-958A-CE081C92C1EB}"/>
    <cellStyle name="Normal 9 4 3 2 16" xfId="16204" xr:uid="{BB42D65A-46F0-4AEB-9BB6-FCF7521BE58D}"/>
    <cellStyle name="Normal 9 4 3 2 17" xfId="16205" xr:uid="{B57FAD8C-8CCF-47AB-992B-342BFAAEF572}"/>
    <cellStyle name="Normal 9 4 3 2 18" xfId="16206" xr:uid="{D8F18D2B-ADF6-48F1-8A4B-D7040D31BB37}"/>
    <cellStyle name="Normal 9 4 3 2 19" xfId="16207" xr:uid="{74FE2D1C-7C91-4C92-9F05-E77B560AA6E0}"/>
    <cellStyle name="Normal 9 4 3 2 2" xfId="16208" xr:uid="{2CA63791-82CA-41BB-B811-7061C7984FB8}"/>
    <cellStyle name="Normal 9 4 3 2 20" xfId="16209" xr:uid="{888A48DB-4771-44B5-931F-EFE416FEAA91}"/>
    <cellStyle name="Normal 9 4 3 2 21" xfId="16210" xr:uid="{30CCFE32-0F6B-4659-BB3C-0A4E112A469F}"/>
    <cellStyle name="Normal 9 4 3 2 22" xfId="16211" xr:uid="{BC69601D-E86A-442A-87A4-FA6BFBC85BEC}"/>
    <cellStyle name="Normal 9 4 3 2 23" xfId="16212" xr:uid="{43054942-B009-4F82-BD45-EF3AB3DAB331}"/>
    <cellStyle name="Normal 9 4 3 2 24" xfId="16213" xr:uid="{96381E08-81C5-475A-BA0D-0F334153242B}"/>
    <cellStyle name="Normal 9 4 3 2 25" xfId="16214" xr:uid="{8FBE0BB8-CE6F-4F19-B3BB-F9736B46A1D2}"/>
    <cellStyle name="Normal 9 4 3 2 26" xfId="16215" xr:uid="{352D81D5-9DB6-415C-99C6-A0C1F50842BC}"/>
    <cellStyle name="Normal 9 4 3 2 27" xfId="16216" xr:uid="{CCD320E7-681B-4F2C-A1E9-269757FA9326}"/>
    <cellStyle name="Normal 9 4 3 2 28" xfId="16217" xr:uid="{0443D3B3-FDA8-4057-8595-A58026D230EE}"/>
    <cellStyle name="Normal 9 4 3 2 29" xfId="16218" xr:uid="{B0A76E1A-7492-466C-964B-B473991AC9B2}"/>
    <cellStyle name="Normal 9 4 3 2 3" xfId="16219" xr:uid="{D2BB51D5-22F8-49E3-A238-D0EFDF4A619D}"/>
    <cellStyle name="Normal 9 4 3 2 30" xfId="16220" xr:uid="{90BA1027-BD13-49C3-BBD9-594F22B11D39}"/>
    <cellStyle name="Normal 9 4 3 2 31" xfId="16221" xr:uid="{771C6399-C860-4184-BAD1-73785AC14B5B}"/>
    <cellStyle name="Normal 9 4 3 2 32" xfId="16222" xr:uid="{16881BCA-1793-4703-9B52-FA35B7EC35D4}"/>
    <cellStyle name="Normal 9 4 3 2 33" xfId="16223" xr:uid="{A8F4D5AF-6B5D-4651-82B3-B530CCF216AE}"/>
    <cellStyle name="Normal 9 4 3 2 34" xfId="16224" xr:uid="{480009B0-0A8B-47DB-9A02-F0D327BB0AC5}"/>
    <cellStyle name="Normal 9 4 3 2 35" xfId="16225" xr:uid="{D9AD5FFF-ADD5-416C-92D0-0B9BCD2B66EF}"/>
    <cellStyle name="Normal 9 4 3 2 36" xfId="16226" xr:uid="{5F367AEE-A7E0-42DA-B5B3-BD08B6B9BEA5}"/>
    <cellStyle name="Normal 9 4 3 2 37" xfId="16227" xr:uid="{91526C86-D4E3-4CE7-835B-0719E97D4687}"/>
    <cellStyle name="Normal 9 4 3 2 38" xfId="16228" xr:uid="{46289505-1902-437A-90E3-DC110322C134}"/>
    <cellStyle name="Normal 9 4 3 2 4" xfId="16229" xr:uid="{ED6075F6-8EA2-43CC-AA4F-BBB09CE56290}"/>
    <cellStyle name="Normal 9 4 3 2 5" xfId="16230" xr:uid="{988EA9AB-846C-4063-A60A-2DE50713B293}"/>
    <cellStyle name="Normal 9 4 3 2 6" xfId="16231" xr:uid="{EBB7EA5E-2936-4240-968B-8235D847FADB}"/>
    <cellStyle name="Normal 9 4 3 2 7" xfId="16232" xr:uid="{301F5D50-A4D7-4B85-887B-06BB6C82C64E}"/>
    <cellStyle name="Normal 9 4 3 2 8" xfId="16233" xr:uid="{5D1D9585-FDA1-446D-B935-F2057318496F}"/>
    <cellStyle name="Normal 9 4 3 2 9" xfId="16234" xr:uid="{3806BD01-26D8-43CE-8B6E-690F69DD2840}"/>
    <cellStyle name="Normal 9 4 3 20" xfId="16235" xr:uid="{CEEAF069-D619-4E5D-AB70-6C158A81FF68}"/>
    <cellStyle name="Normal 9 4 3 21" xfId="16236" xr:uid="{8199935F-FC92-4808-9CFA-A14255F7C59A}"/>
    <cellStyle name="Normal 9 4 3 22" xfId="16237" xr:uid="{110B14E2-0952-4788-AAE9-C2C97CC020DF}"/>
    <cellStyle name="Normal 9 4 3 23" xfId="16238" xr:uid="{9D0B8987-D158-4D62-B941-62534F7120A8}"/>
    <cellStyle name="Normal 9 4 3 24" xfId="16239" xr:uid="{4CCB89D7-2E77-402E-B29C-12403E4A6579}"/>
    <cellStyle name="Normal 9 4 3 25" xfId="16240" xr:uid="{B9F5C4A3-353B-4C94-AA54-5E5F7D7AF8C0}"/>
    <cellStyle name="Normal 9 4 3 26" xfId="16241" xr:uid="{9BC65B54-3F64-48F7-AE61-6B2B15955FFF}"/>
    <cellStyle name="Normal 9 4 3 27" xfId="16242" xr:uid="{68577273-5A37-414D-BC75-8D56EB282DE8}"/>
    <cellStyle name="Normal 9 4 3 28" xfId="16243" xr:uid="{C3CD3C2D-2F95-4363-97F9-1BB0CB5BA1AE}"/>
    <cellStyle name="Normal 9 4 3 29" xfId="16244" xr:uid="{D5610BE6-F66F-4D0D-975B-C84127A6F256}"/>
    <cellStyle name="Normal 9 4 3 3" xfId="16245" xr:uid="{42C1FCCA-48B7-4530-99B5-31DECC187F14}"/>
    <cellStyle name="Normal 9 4 3 30" xfId="16246" xr:uid="{202F9469-EA29-4C48-BCF2-D9858FC686EF}"/>
    <cellStyle name="Normal 9 4 3 31" xfId="16247" xr:uid="{643A032F-BCB1-4D2A-8972-833BA7062EB5}"/>
    <cellStyle name="Normal 9 4 3 32" xfId="16248" xr:uid="{13B17407-F9E1-4401-BB64-6F55370DE567}"/>
    <cellStyle name="Normal 9 4 3 33" xfId="16249" xr:uid="{2C0BD458-6A16-4241-9C56-8CD5E9F14E46}"/>
    <cellStyle name="Normal 9 4 3 34" xfId="16250" xr:uid="{AB163E5F-7EC1-4927-87EC-29F00D3F0F9B}"/>
    <cellStyle name="Normal 9 4 3 35" xfId="16251" xr:uid="{93A22C80-3DCC-40FB-9275-87CA57102655}"/>
    <cellStyle name="Normal 9 4 3 36" xfId="16252" xr:uid="{0251BBE3-1752-4038-BC55-CC0D6517D582}"/>
    <cellStyle name="Normal 9 4 3 37" xfId="16253" xr:uid="{2E427A36-8FF0-4EAA-8A3B-4129B53D73BA}"/>
    <cellStyle name="Normal 9 4 3 38" xfId="16254" xr:uid="{48C25BFF-7E96-4370-B105-43AC72177CA4}"/>
    <cellStyle name="Normal 9 4 3 4" xfId="16255" xr:uid="{A6A0069C-FB4A-4851-BA40-A88225DBEBF0}"/>
    <cellStyle name="Normal 9 4 3 5" xfId="16256" xr:uid="{BD9D8E7B-9710-4728-A713-BA785EC83ED7}"/>
    <cellStyle name="Normal 9 4 3 6" xfId="16257" xr:uid="{99447FAD-9A0B-4CB9-860C-42A0557B3FD6}"/>
    <cellStyle name="Normal 9 4 3 7" xfId="16258" xr:uid="{BF277426-B2A1-4488-8652-95A878427ECD}"/>
    <cellStyle name="Normal 9 4 3 8" xfId="16259" xr:uid="{9C773A3D-3B2C-497B-AE8B-5DD10A07E4B9}"/>
    <cellStyle name="Normal 9 4 3 9" xfId="16260" xr:uid="{0B6A4298-F6FA-4C05-AD5E-967B820FF49E}"/>
    <cellStyle name="Normal 9 4 30" xfId="16261" xr:uid="{CFAE34C8-0449-43E7-8FDC-2044B3119283}"/>
    <cellStyle name="Normal 9 4 31" xfId="16262" xr:uid="{1DDBDF10-9720-41D4-89AA-2DDC9FA1AD46}"/>
    <cellStyle name="Normal 9 4 32" xfId="16263" xr:uid="{32E53869-97BE-4C0A-B43B-2749B73CF5BD}"/>
    <cellStyle name="Normal 9 4 33" xfId="16264" xr:uid="{247ABD3C-A421-44A4-BCA6-E4A1FA5318A0}"/>
    <cellStyle name="Normal 9 4 34" xfId="16265" xr:uid="{F95C7D0B-9B73-4DEE-9F98-C56884433069}"/>
    <cellStyle name="Normal 9 4 35" xfId="16266" xr:uid="{75A89B7D-F1E2-436E-ACC7-5C0E24481E89}"/>
    <cellStyle name="Normal 9 4 36" xfId="16267" xr:uid="{A85F03FE-992F-411D-B1CD-B7543D8D8108}"/>
    <cellStyle name="Normal 9 4 37" xfId="16268" xr:uid="{5F5451DC-AA25-49BB-93FB-04FE7B7E7B92}"/>
    <cellStyle name="Normal 9 4 38" xfId="16269" xr:uid="{870A5FD4-1085-4A64-A801-24001D1A00C7}"/>
    <cellStyle name="Normal 9 4 39" xfId="16270" xr:uid="{C874AB53-07F7-4F6B-B8DF-D42729ACE666}"/>
    <cellStyle name="Normal 9 4 4" xfId="16271" xr:uid="{9B60A9FC-217A-48CA-A200-FD25CC67A8DD}"/>
    <cellStyle name="Normal 9 4 40" xfId="16272" xr:uid="{8B931717-046A-4D7E-B1DC-DF71F5C9BC5C}"/>
    <cellStyle name="Normal 9 4 41" xfId="16273" xr:uid="{690B2E5B-A35A-41FA-8F6A-81442D30EBF5}"/>
    <cellStyle name="Normal 9 4 42" xfId="16274" xr:uid="{D30DD5C4-2626-45B6-8BC0-6B38358C6FC3}"/>
    <cellStyle name="Normal 9 4 43" xfId="16275" xr:uid="{4D1E37CC-B3D0-4D22-98CA-D8AEC7D213DE}"/>
    <cellStyle name="Normal 9 4 44" xfId="16276" xr:uid="{C554EE68-D07C-48F7-8D66-59211C27001D}"/>
    <cellStyle name="Normal 9 4 45" xfId="16277" xr:uid="{65A0B324-613C-487E-824E-3DC4BB732E52}"/>
    <cellStyle name="Normal 9 4 46" xfId="16278" xr:uid="{67B6C2DC-2FE0-4F20-82E3-1B0956214668}"/>
    <cellStyle name="Normal 9 4 47" xfId="16279" xr:uid="{A439CC92-9FC0-460B-916A-B93EDFE4123E}"/>
    <cellStyle name="Normal 9 4 5" xfId="16280" xr:uid="{815D4AD0-7883-49A9-8D7E-6EB7E4956682}"/>
    <cellStyle name="Normal 9 4 6" xfId="16281" xr:uid="{20ECE6DB-1A2D-4722-9389-53D9D8E5C372}"/>
    <cellStyle name="Normal 9 4 7" xfId="16282" xr:uid="{26B4FE96-1F78-401B-87EE-AF366030D370}"/>
    <cellStyle name="Normal 9 4 8" xfId="16283" xr:uid="{D0BBFF9F-4035-49C0-84B4-E890A44036F2}"/>
    <cellStyle name="Normal 9 4 9" xfId="16284" xr:uid="{A9873C80-6470-4F64-9AD9-53C0A4DD0AA5}"/>
    <cellStyle name="Normal 9 40" xfId="16285" xr:uid="{CCE4AEC8-CB7D-457C-B791-4222FBD4E8DA}"/>
    <cellStyle name="Normal 9 41" xfId="16286" xr:uid="{00AAFAFA-0339-4393-95F5-1BF87EB6E349}"/>
    <cellStyle name="Normal 9 42" xfId="16287" xr:uid="{C98F4051-6714-423B-8BB0-AAF8E130A8F7}"/>
    <cellStyle name="Normal 9 43" xfId="16288" xr:uid="{8EF9E21E-E5FA-406B-BDCF-53F3C11D9310}"/>
    <cellStyle name="Normal 9 44" xfId="16289" xr:uid="{409902E8-BA53-43A0-AC04-011F865518A7}"/>
    <cellStyle name="Normal 9 45" xfId="16290" xr:uid="{49AB4501-69A0-41BB-BE6F-A83CC4DE067B}"/>
    <cellStyle name="Normal 9 46" xfId="16291" xr:uid="{0D98327C-4DA3-4FF0-AFBF-1B854735F575}"/>
    <cellStyle name="Normal 9 47" xfId="16292" xr:uid="{A0229DE7-F4D4-44D4-B163-27D3CEAD457A}"/>
    <cellStyle name="Normal 9 48" xfId="16293" xr:uid="{0288C4BF-AC4F-4BC6-B511-6A53E08EA53A}"/>
    <cellStyle name="Normal 9 49" xfId="16294" xr:uid="{2B2BE684-9FB0-437D-B5E6-80CFDD7A3DDD}"/>
    <cellStyle name="Normal 9 5" xfId="16295" xr:uid="{2C9B7E43-25F0-47E1-A9B1-4DB36D154B00}"/>
    <cellStyle name="Normal 9 50" xfId="16296" xr:uid="{9F636470-E9B3-494E-BEFD-E8257C1880CE}"/>
    <cellStyle name="Normal 9 51" xfId="16297" xr:uid="{E58567C3-9EC2-442A-A501-36D7E7FA9A56}"/>
    <cellStyle name="Normal 9 52" xfId="16298" xr:uid="{455C1347-DEE0-4466-916A-8CE14AAB6C08}"/>
    <cellStyle name="Normal 9 53" xfId="16299" xr:uid="{3C37C2A2-0CE4-4254-9E70-CA566073A8DC}"/>
    <cellStyle name="Normal 9 6" xfId="16300" xr:uid="{AC158213-6D9C-4A72-8B1B-AB04D665FFDF}"/>
    <cellStyle name="Normal 9 7" xfId="16301" xr:uid="{57513EB3-D56D-40D4-9964-4784D8EC8AF9}"/>
    <cellStyle name="Normal 9 8" xfId="16302" xr:uid="{CE3EE185-A564-4EFB-9A6D-A8F382056221}"/>
    <cellStyle name="Normal 9 9" xfId="16303" xr:uid="{87AF6E55-DF2B-4D54-87A7-95F296BA5EAD}"/>
    <cellStyle name="Normal_A_4 2" xfId="16758" xr:uid="{CEEFFE6E-0804-4005-83BB-FFA782855998}"/>
    <cellStyle name="Normal_A_6" xfId="16757" xr:uid="{EC8469D9-ECCB-4F6B-B446-A05BB181E288}"/>
    <cellStyle name="Normal_tabc15" xfId="16746" xr:uid="{DD6EFDD6-45C3-4958-86A3-02ACFC73DED0}"/>
    <cellStyle name="Normal_tabc16" xfId="16747" xr:uid="{CF59DAA9-B4D3-4D09-9CD3-0834232054D3}"/>
    <cellStyle name="Normal_tabc17" xfId="16748" xr:uid="{FF4218B5-AA8E-46D2-9BE9-5CBBC67B91C3}"/>
    <cellStyle name="Normal_tabc18" xfId="16749" xr:uid="{B983AE4E-CBCB-4105-9CE9-E4C22F550410}"/>
    <cellStyle name="Normal_tabc22" xfId="16750" xr:uid="{DEFFB7CF-4DD0-4FF3-B593-2298E777620B}"/>
    <cellStyle name="Normal_tabc23" xfId="16751" xr:uid="{5DCBD24B-0A45-4942-9969-CB57C72EA185}"/>
    <cellStyle name="Note" xfId="23" builtinId="10" customBuiltin="1"/>
    <cellStyle name="Note 10" xfId="16304" xr:uid="{D19BA6EE-F829-4ABD-9E79-967263BA05E7}"/>
    <cellStyle name="Note 11" xfId="16305" xr:uid="{43CE64A6-A8AA-4F6F-9E19-AD4D22F7169F}"/>
    <cellStyle name="Note 12" xfId="16306" xr:uid="{916A0F2D-211A-4BC4-A1B8-B1F3D0631517}"/>
    <cellStyle name="Note 13" xfId="16307" xr:uid="{57F5715D-3734-47FB-B55C-D1B7A65B8ED5}"/>
    <cellStyle name="Note 14" xfId="16308" xr:uid="{D3882A19-82A1-4D67-B281-5537C6D63C53}"/>
    <cellStyle name="Note 15" xfId="16309" xr:uid="{3CC793A9-100B-4A57-ACE8-CB45542BF364}"/>
    <cellStyle name="Note 16" xfId="16310" xr:uid="{A0ACD308-B7A2-4AE7-965A-D3BD995FD65A}"/>
    <cellStyle name="Note 17" xfId="16775" xr:uid="{5E4319BE-ACF8-4FED-9C86-E3DFFBA5EB59}"/>
    <cellStyle name="Note 18" xfId="16784" xr:uid="{20B5B0D5-A70B-4A50-BC45-CD2916C6CB3B}"/>
    <cellStyle name="Note 2" xfId="16311" xr:uid="{68D5BCBD-444A-4509-8AE2-C12D4A9620A0}"/>
    <cellStyle name="Note 2 10" xfId="16312" xr:uid="{ABC198DB-4920-4DCC-A3F1-82CD9E8B14CD}"/>
    <cellStyle name="Note 2 11" xfId="16313" xr:uid="{FA5741B0-3E9B-434A-9D8D-46D26B945570}"/>
    <cellStyle name="Note 2 12" xfId="16314" xr:uid="{91F6E940-C4A0-4A08-9D84-CF051E017485}"/>
    <cellStyle name="Note 2 13" xfId="16315" xr:uid="{55EC51CD-D18A-4E0A-900B-EAA302AD3C7D}"/>
    <cellStyle name="Note 2 14" xfId="16316" xr:uid="{AD1B50B0-77E9-446D-8325-371FC026F221}"/>
    <cellStyle name="Note 2 15" xfId="16317" xr:uid="{1E2DD0BB-9F64-4A47-B333-E793880887AB}"/>
    <cellStyle name="Note 2 16" xfId="16318" xr:uid="{9193D3A3-C07F-4D55-B264-D9F33DCEEA9B}"/>
    <cellStyle name="Note 2 16 10" xfId="16319" xr:uid="{1A04A314-0C97-4CDB-9F10-ED8C80F64024}"/>
    <cellStyle name="Note 2 16 11" xfId="16320" xr:uid="{4A840C05-D1A6-4368-9FDF-6217603C56AB}"/>
    <cellStyle name="Note 2 16 12" xfId="16321" xr:uid="{70D5F08E-94C7-4FA9-B4BF-D6E95ACE0013}"/>
    <cellStyle name="Note 2 16 13" xfId="16322" xr:uid="{3032C3C5-7048-42B7-B924-0AFC08D6B1E1}"/>
    <cellStyle name="Note 2 16 14" xfId="16323" xr:uid="{0A90BB85-D3DE-456E-96BE-7BB66751353B}"/>
    <cellStyle name="Note 2 16 15" xfId="16324" xr:uid="{5E453041-86BA-4854-B923-8AF043C68940}"/>
    <cellStyle name="Note 2 16 16" xfId="16325" xr:uid="{3554D355-8B78-4F39-A583-7401E8078715}"/>
    <cellStyle name="Note 2 16 17" xfId="16326" xr:uid="{93A43345-66C2-48DE-BF0D-7BF944C54248}"/>
    <cellStyle name="Note 2 16 18" xfId="16327" xr:uid="{B1A6DF7C-B73A-403D-B040-2B3527544A2A}"/>
    <cellStyle name="Note 2 16 19" xfId="16328" xr:uid="{31519AE1-D40D-4F32-A06F-7289CBBF2696}"/>
    <cellStyle name="Note 2 16 2" xfId="16329" xr:uid="{A9E23C07-0B66-4B0C-B2FB-F134488DD3AA}"/>
    <cellStyle name="Note 2 16 20" xfId="16330" xr:uid="{AD6FCCCE-3778-4753-9463-B85B41E82E0E}"/>
    <cellStyle name="Note 2 16 21" xfId="16331" xr:uid="{BA032E4E-E8B0-427F-9DBA-10A5D7CE2F6B}"/>
    <cellStyle name="Note 2 16 22" xfId="16332" xr:uid="{7CB36D95-1D9C-458C-A74E-2F84143B4290}"/>
    <cellStyle name="Note 2 16 23" xfId="16333" xr:uid="{1226F97C-2399-4706-8E7A-A5420D25DD75}"/>
    <cellStyle name="Note 2 16 24" xfId="16334" xr:uid="{348F6C87-3064-441B-9EC0-081297506765}"/>
    <cellStyle name="Note 2 16 25" xfId="16335" xr:uid="{60CE3325-4944-4870-B084-2B34EA2EC1E3}"/>
    <cellStyle name="Note 2 16 26" xfId="16336" xr:uid="{B240FF51-8BDA-4998-87A2-B807939741B6}"/>
    <cellStyle name="Note 2 16 27" xfId="16337" xr:uid="{3AA64DCA-90E0-49F3-B930-6D80FFF4A70F}"/>
    <cellStyle name="Note 2 16 28" xfId="16338" xr:uid="{7DE6BE62-ADBA-488F-BED2-8081BEEEF7F5}"/>
    <cellStyle name="Note 2 16 29" xfId="16339" xr:uid="{4B726E9E-62CF-4B5F-A657-423F92145F39}"/>
    <cellStyle name="Note 2 16 3" xfId="16340" xr:uid="{EF0BFEAD-DB49-41B1-8CA3-CB0418B597A8}"/>
    <cellStyle name="Note 2 16 30" xfId="16341" xr:uid="{24DC3D68-0183-468F-A086-C633B93BB388}"/>
    <cellStyle name="Note 2 16 31" xfId="16342" xr:uid="{5310B2C0-653E-45AC-AB0D-94940DEA3430}"/>
    <cellStyle name="Note 2 16 32" xfId="16343" xr:uid="{88CFB699-ACB2-4F8B-A580-EEFF2EAFC59F}"/>
    <cellStyle name="Note 2 16 33" xfId="16344" xr:uid="{5E02DD55-E03C-4837-9038-9EE5FFE79E48}"/>
    <cellStyle name="Note 2 16 34" xfId="16345" xr:uid="{0BA6F236-52AF-436C-AE4D-BA34A07CF0C7}"/>
    <cellStyle name="Note 2 16 35" xfId="16346" xr:uid="{12406033-1D5C-40BD-B97B-BF7228CE40CD}"/>
    <cellStyle name="Note 2 16 36" xfId="16347" xr:uid="{F7685789-A20D-424A-8481-BE9258A4D280}"/>
    <cellStyle name="Note 2 16 37" xfId="16348" xr:uid="{FD4F5A17-FD6F-446C-9B7C-FDE1EC6712C6}"/>
    <cellStyle name="Note 2 16 38" xfId="16349" xr:uid="{6C51C114-EE17-431B-AF81-AA5F32376D0A}"/>
    <cellStyle name="Note 2 16 39" xfId="16350" xr:uid="{872FF3E5-8C4F-4686-B84C-69E374D46339}"/>
    <cellStyle name="Note 2 16 4" xfId="16351" xr:uid="{1FEA202F-0929-4BF6-A27D-3B90FB5FDE80}"/>
    <cellStyle name="Note 2 16 40" xfId="16352" xr:uid="{8BEC133E-31A8-4AAE-8DF4-547353DACEA4}"/>
    <cellStyle name="Note 2 16 41" xfId="16353" xr:uid="{E55952D7-6A3F-42C0-B7C0-B7812AEA391B}"/>
    <cellStyle name="Note 2 16 42" xfId="16354" xr:uid="{A2987E91-8968-4AF7-93D5-8B32010630A6}"/>
    <cellStyle name="Note 2 16 43" xfId="16355" xr:uid="{E718E8ED-7763-40BA-AF1A-35C4A030A8EC}"/>
    <cellStyle name="Note 2 16 44" xfId="16356" xr:uid="{C4FEA95D-D907-4D8E-8EED-99E4AF0694FF}"/>
    <cellStyle name="Note 2 16 45" xfId="16357" xr:uid="{1AB37F45-C439-402B-A3D6-DDA69E9D7D5B}"/>
    <cellStyle name="Note 2 16 46" xfId="16358" xr:uid="{B6D20A4A-F558-407F-B8C3-63B8499ABDEC}"/>
    <cellStyle name="Note 2 16 47" xfId="16359" xr:uid="{A41610E1-1070-4B2E-AA11-9C9F5F2EDED9}"/>
    <cellStyle name="Note 2 16 5" xfId="16360" xr:uid="{E79A0C4D-1F1F-4FFB-8CF5-600651612F11}"/>
    <cellStyle name="Note 2 16 6" xfId="16361" xr:uid="{CE2D3CCA-2ED1-4A39-B09C-F069D0F22404}"/>
    <cellStyle name="Note 2 16 7" xfId="16362" xr:uid="{D54F7797-3F0A-46AC-8226-D3DDDBF44718}"/>
    <cellStyle name="Note 2 16 8" xfId="16363" xr:uid="{A970EDF6-541B-4B49-8250-95F786781CA1}"/>
    <cellStyle name="Note 2 16 9" xfId="16364" xr:uid="{9813E68F-B982-4B5D-9D39-08934A3F4915}"/>
    <cellStyle name="Note 2 2" xfId="16365" xr:uid="{AA687B73-6B6E-45B1-910C-DA11F23E3FDB}"/>
    <cellStyle name="Note 2 2 10" xfId="16366" xr:uid="{78166C89-3C26-486B-80E4-D25D91B210C8}"/>
    <cellStyle name="Note 2 2 2" xfId="16367" xr:uid="{3DB70E8C-29DD-40B0-BEBF-C77853957247}"/>
    <cellStyle name="Note 2 2 2 2" xfId="16368" xr:uid="{05AF0582-C0DD-4256-9239-193F13A03AE1}"/>
    <cellStyle name="Note 2 2 3" xfId="16369" xr:uid="{8A2EAC58-EB75-4D70-BB95-2F41E411F47C}"/>
    <cellStyle name="Note 2 2 4" xfId="16370" xr:uid="{2D6389B6-DA5C-4FBF-AD8B-1E8881671637}"/>
    <cellStyle name="Note 2 2 5" xfId="16371" xr:uid="{EFB069B4-13F6-4167-B505-50BC20BC40CE}"/>
    <cellStyle name="Note 2 2 6" xfId="16372" xr:uid="{FB2DE338-B35F-4A01-891E-2F911AD567D3}"/>
    <cellStyle name="Note 2 2 7" xfId="16373" xr:uid="{47A9DDC3-4B59-4841-B2D5-EA9BD640107B}"/>
    <cellStyle name="Note 2 2 8" xfId="16374" xr:uid="{00714E0F-73BA-42CF-BA76-0EE0014160CE}"/>
    <cellStyle name="Note 2 2 9" xfId="16375" xr:uid="{10042BFC-F76A-4080-AFA1-78F02F4845DC}"/>
    <cellStyle name="Note 2 3" xfId="16376" xr:uid="{D50511B1-B5F6-483E-9714-4832D88ACE50}"/>
    <cellStyle name="Note 2 3 2" xfId="16377" xr:uid="{30E10DF8-D37E-4D24-95DD-9B38495AA709}"/>
    <cellStyle name="Note 2 4" xfId="16378" xr:uid="{414E5F48-CB75-4B71-B718-8E22712F9CB7}"/>
    <cellStyle name="Note 2 4 2" xfId="16379" xr:uid="{3CCCA15D-36BB-4521-BDA8-A7842A0589F2}"/>
    <cellStyle name="Note 2 5" xfId="16380" xr:uid="{B434C0D1-8DB2-4B03-A929-D29CC5F20278}"/>
    <cellStyle name="Note 2 6" xfId="16381" xr:uid="{0E3C2F0B-2FE2-4540-A889-1BCDB7138A95}"/>
    <cellStyle name="Note 2 7" xfId="16382" xr:uid="{82CB0A25-9974-49D8-863E-EB9388D357A1}"/>
    <cellStyle name="Note 2 8" xfId="16383" xr:uid="{90E441CD-E7CD-4E21-BBCB-C2DF796427DF}"/>
    <cellStyle name="Note 2 9" xfId="16384" xr:uid="{B9A2694B-9CB3-4B37-96D6-47F703B0B853}"/>
    <cellStyle name="Note 3" xfId="16738" xr:uid="{B7072010-413F-462F-86B1-895A183ED61E}"/>
    <cellStyle name="Note 3 10" xfId="16385" xr:uid="{56288962-5980-4295-9F31-D62B914471B8}"/>
    <cellStyle name="Note 3 10 10" xfId="16386" xr:uid="{94160956-0D67-4473-8298-B0508315A1CE}"/>
    <cellStyle name="Note 3 10 11" xfId="16387" xr:uid="{FDC5CD1C-0E50-4CD3-894B-F203237567D6}"/>
    <cellStyle name="Note 3 10 12" xfId="16388" xr:uid="{B9F60D86-164C-4206-94C6-E62244DCACA2}"/>
    <cellStyle name="Note 3 10 13" xfId="16389" xr:uid="{2FF210B0-4F47-4491-AC00-468593CBD86F}"/>
    <cellStyle name="Note 3 10 14" xfId="16390" xr:uid="{9A5D13A8-18AC-4118-9644-5B8009252C64}"/>
    <cellStyle name="Note 3 10 15" xfId="16391" xr:uid="{226951B6-E4E0-49EF-8EF3-40671D166102}"/>
    <cellStyle name="Note 3 10 16" xfId="16392" xr:uid="{1EF53375-5C75-41C3-AFEE-C75DB7D66077}"/>
    <cellStyle name="Note 3 10 17" xfId="16393" xr:uid="{CA38D417-377B-4B4B-B96D-78E82EBF584C}"/>
    <cellStyle name="Note 3 10 18" xfId="16394" xr:uid="{CE02D278-8476-449B-8FC8-F39EFC27DF9D}"/>
    <cellStyle name="Note 3 10 19" xfId="16395" xr:uid="{52256412-5E84-486B-8E6B-24EC2067E033}"/>
    <cellStyle name="Note 3 10 2" xfId="16396" xr:uid="{13976C96-D36C-43F5-B0B1-A9352C9AAD19}"/>
    <cellStyle name="Note 3 10 20" xfId="16397" xr:uid="{C32B24B3-55C7-44DD-94B4-0ADAF5BC8924}"/>
    <cellStyle name="Note 3 10 21" xfId="16398" xr:uid="{CCD59979-79CE-43F4-8DD1-19C34C53B03A}"/>
    <cellStyle name="Note 3 10 22" xfId="16399" xr:uid="{1926014F-7B5B-47D5-AEC5-4A1228BF7840}"/>
    <cellStyle name="Note 3 10 23" xfId="16400" xr:uid="{0744BCC6-24E1-4A45-B148-66770A119B69}"/>
    <cellStyle name="Note 3 10 24" xfId="16401" xr:uid="{7CDCFF77-F98F-4300-834B-852800096985}"/>
    <cellStyle name="Note 3 10 25" xfId="16402" xr:uid="{BBB4B800-AA02-4AC8-96CF-14D30338DFF8}"/>
    <cellStyle name="Note 3 10 26" xfId="16403" xr:uid="{8774BC13-D8BC-43C9-B466-56AE78F76F3C}"/>
    <cellStyle name="Note 3 10 27" xfId="16404" xr:uid="{C455E7FB-B546-4134-B134-D338D910415C}"/>
    <cellStyle name="Note 3 10 28" xfId="16405" xr:uid="{F3D558BD-F25A-4B34-88E0-954834D699EF}"/>
    <cellStyle name="Note 3 10 29" xfId="16406" xr:uid="{13A4B527-9817-4EA7-8B76-C811A9E3B913}"/>
    <cellStyle name="Note 3 10 3" xfId="16407" xr:uid="{9E64361F-90C4-47B5-B1EB-54C27EDADDC5}"/>
    <cellStyle name="Note 3 10 30" xfId="16408" xr:uid="{38D71678-5571-4B93-BDD1-4E8C54A7F4CF}"/>
    <cellStyle name="Note 3 10 31" xfId="16409" xr:uid="{084FF134-0C80-472B-B406-54DBF7D56724}"/>
    <cellStyle name="Note 3 10 32" xfId="16410" xr:uid="{B6BBB9EA-A512-497C-A12F-A18DC621E876}"/>
    <cellStyle name="Note 3 10 33" xfId="16411" xr:uid="{C6884EB3-1893-411E-A017-D0CD9293D419}"/>
    <cellStyle name="Note 3 10 34" xfId="16412" xr:uid="{F723EF8C-D0A6-4A55-9762-C0969F8E3635}"/>
    <cellStyle name="Note 3 10 35" xfId="16413" xr:uid="{A9160ADC-69AA-42B5-8238-ECD22C98CC33}"/>
    <cellStyle name="Note 3 10 36" xfId="16414" xr:uid="{F27C2FF4-A8A8-4F48-A65D-39D2BF766E0D}"/>
    <cellStyle name="Note 3 10 37" xfId="16415" xr:uid="{700C13C0-0C98-4288-9515-4C83C79D3EEA}"/>
    <cellStyle name="Note 3 10 38" xfId="16416" xr:uid="{1CB9E921-FE58-458C-A0CD-AB72DEA56EC4}"/>
    <cellStyle name="Note 3 10 39" xfId="16417" xr:uid="{670142E4-8340-4F75-BFD3-3B10424FB98E}"/>
    <cellStyle name="Note 3 10 4" xfId="16418" xr:uid="{0F7687C4-3EBA-4FE4-BB32-9D94F82E763C}"/>
    <cellStyle name="Note 3 10 40" xfId="16419" xr:uid="{3F7BBC52-9A7F-4B0D-94E6-FB2215D61E5B}"/>
    <cellStyle name="Note 3 10 41" xfId="16420" xr:uid="{A02ADF90-DC7A-4A55-A487-6E701B58BC83}"/>
    <cellStyle name="Note 3 10 42" xfId="16421" xr:uid="{DF3CB9E8-BD96-4C32-8EA6-592403C417E3}"/>
    <cellStyle name="Note 3 10 43" xfId="16422" xr:uid="{45127A24-293B-4886-AF6D-8072B97C7C2F}"/>
    <cellStyle name="Note 3 10 44" xfId="16423" xr:uid="{606A850E-815D-4C2F-9502-F464D69788D5}"/>
    <cellStyle name="Note 3 10 45" xfId="16424" xr:uid="{C3D53DE0-E30A-47BD-9DCE-1ACEC293A962}"/>
    <cellStyle name="Note 3 10 46" xfId="16425" xr:uid="{ADEA547D-086A-4A52-9AB1-65FE9B81F512}"/>
    <cellStyle name="Note 3 10 47" xfId="16426" xr:uid="{3E6C2F2B-C6CB-444D-88A3-B54316B515F5}"/>
    <cellStyle name="Note 3 10 5" xfId="16427" xr:uid="{7A60054F-DEBC-4717-BF5C-5FF1173D9D9C}"/>
    <cellStyle name="Note 3 10 6" xfId="16428" xr:uid="{43A95A2B-270F-4368-B8DB-BBC16450CD6C}"/>
    <cellStyle name="Note 3 10 7" xfId="16429" xr:uid="{AF22FA92-45AE-472E-8D97-7C3B0DA09B41}"/>
    <cellStyle name="Note 3 10 8" xfId="16430" xr:uid="{25A22F79-AEAF-4D5A-8E6E-F1033F91E9DE}"/>
    <cellStyle name="Note 3 10 9" xfId="16431" xr:uid="{140423EB-4F6C-4448-88EF-40A53B45ED56}"/>
    <cellStyle name="Note 3 2" xfId="16432" xr:uid="{4A62803E-9CC4-4C81-90F1-63F07616E475}"/>
    <cellStyle name="Note 3 3" xfId="16433" xr:uid="{57D18315-F77D-4B91-9086-5BB779112ADF}"/>
    <cellStyle name="Note 3 4" xfId="16434" xr:uid="{C3A70C95-1001-4175-B0C3-3BED198863D4}"/>
    <cellStyle name="Note 3 5" xfId="16435" xr:uid="{55076AFA-7EFE-4AED-A29F-80B0A586CB1E}"/>
    <cellStyle name="Note 3 6" xfId="16436" xr:uid="{72BA9948-4348-4E95-8BA0-317790E70055}"/>
    <cellStyle name="Note 3 7" xfId="16437" xr:uid="{98355525-5BC7-479F-8F31-EC02C14A73D0}"/>
    <cellStyle name="Note 3 8" xfId="16438" xr:uid="{94C0E4CD-0FED-4764-B42D-24059D141F1D}"/>
    <cellStyle name="Note 3 9" xfId="16439" xr:uid="{D0535D02-8903-4E60-AD1F-7104CFDBB146}"/>
    <cellStyle name="Note 4" xfId="16765" xr:uid="{CBD989BD-EEC8-4BF0-9047-0CC57001C69E}"/>
    <cellStyle name="Note 4 10" xfId="16440" xr:uid="{B3DC678F-F473-446C-90D8-230E29F6D885}"/>
    <cellStyle name="Note 4 11" xfId="16441" xr:uid="{B629C829-C8E7-4308-AE44-E39823031833}"/>
    <cellStyle name="Note 4 12" xfId="16442" xr:uid="{5132CAA4-0B3F-43A3-B2B6-EB5C12A702E0}"/>
    <cellStyle name="Note 4 2" xfId="16443" xr:uid="{BB281C6D-F108-43BC-9B9A-8E8A59E08888}"/>
    <cellStyle name="Note 4 3" xfId="16444" xr:uid="{C7A90DAE-0D2C-4CFE-916F-30526AD4B187}"/>
    <cellStyle name="Note 4 4" xfId="16445" xr:uid="{617F5D42-412C-48D5-84AF-ADFBF805BC64}"/>
    <cellStyle name="Note 4 5" xfId="16446" xr:uid="{56D5DDA6-013A-42BC-9F10-8BCE45BF216B}"/>
    <cellStyle name="Note 4 6" xfId="16447" xr:uid="{FF152500-CA1D-48BB-8495-D9ACAAAA43DB}"/>
    <cellStyle name="Note 4 7" xfId="16448" xr:uid="{88B12A31-A4D0-4664-A736-934791E4BD30}"/>
    <cellStyle name="Note 4 8" xfId="16449" xr:uid="{AF23F09E-ACC6-40A1-896B-3A1525393EDB}"/>
    <cellStyle name="Note 4 9" xfId="16450" xr:uid="{9B401095-7D74-4FAB-816F-18D97290215F}"/>
    <cellStyle name="Note 5" xfId="16451" xr:uid="{7F2F741A-5920-4FCC-97C4-2BFC799EBFBD}"/>
    <cellStyle name="Note 5 10" xfId="16452" xr:uid="{18A3B67D-700F-4F86-A86F-6D66E412678E}"/>
    <cellStyle name="Note 5 2" xfId="16453" xr:uid="{7682572F-C6BF-4FD3-8D54-E7F986EB9D3E}"/>
    <cellStyle name="Note 5 3" xfId="16454" xr:uid="{620EB378-5E0F-48BF-B3DC-69CE4367A7D9}"/>
    <cellStyle name="Note 5 4" xfId="16455" xr:uid="{5D5A8017-C542-40C6-ABC6-64C26A75E680}"/>
    <cellStyle name="Note 5 5" xfId="16456" xr:uid="{89F5C07D-340F-472D-88EB-3A5590824D40}"/>
    <cellStyle name="Note 5 6" xfId="16457" xr:uid="{6C803B34-1965-45E5-B2DD-BE613F3E3DE3}"/>
    <cellStyle name="Note 5 7" xfId="16458" xr:uid="{6E4B3ED1-23A4-4E1A-86B0-5E014E61DA30}"/>
    <cellStyle name="Note 5 8" xfId="16459" xr:uid="{BB5E9C81-02A5-448D-A390-0143E16363C3}"/>
    <cellStyle name="Note 5 9" xfId="16460" xr:uid="{AAE38FFD-127F-4849-976D-205ED5F0226A}"/>
    <cellStyle name="Note 6" xfId="16461" xr:uid="{FF909F33-D2D2-4E88-B7D8-2056DB3824C8}"/>
    <cellStyle name="Note 6 10" xfId="16462" xr:uid="{0A8E81C6-E5CF-49AC-B1ED-66E334710480}"/>
    <cellStyle name="Note 6 2" xfId="16463" xr:uid="{34F35703-54CE-4ECB-B15A-71715AE579F6}"/>
    <cellStyle name="Note 6 3" xfId="16464" xr:uid="{2FC29C09-2E01-42AD-9191-48093AAD3C7E}"/>
    <cellStyle name="Note 6 4" xfId="16465" xr:uid="{B28E3935-CB10-49E7-96BE-142614B64B6F}"/>
    <cellStyle name="Note 6 5" xfId="16466" xr:uid="{1EBA93E0-72E7-4AFA-8097-EF44D5228FF1}"/>
    <cellStyle name="Note 6 6" xfId="16467" xr:uid="{E85906A7-687D-4DA0-8125-AB0FBD86606D}"/>
    <cellStyle name="Note 6 7" xfId="16468" xr:uid="{3D6E4ED0-D5B6-4610-B0E9-1E1DA322DDA8}"/>
    <cellStyle name="Note 6 8" xfId="16469" xr:uid="{E5E4ED09-5749-41C4-9234-6B57BE776C15}"/>
    <cellStyle name="Note 6 9" xfId="16470" xr:uid="{451C380D-DBA8-449E-A004-E86872CA7247}"/>
    <cellStyle name="Note 7" xfId="16471" xr:uid="{6B30F62A-39E2-42B2-912F-3FFE375A5D76}"/>
    <cellStyle name="Note 7 10" xfId="16472" xr:uid="{E2C64194-76C7-4714-B974-43D9DAA2B72A}"/>
    <cellStyle name="Note 7 2" xfId="16473" xr:uid="{669D8F36-7780-4A77-B853-7CE6C37B4055}"/>
    <cellStyle name="Note 7 3" xfId="16474" xr:uid="{ED3F0CC2-B3B7-4B9F-8F97-9C20B09FDA25}"/>
    <cellStyle name="Note 7 4" xfId="16475" xr:uid="{A5065F51-E574-4F9C-BBA5-C2E9548CEE6C}"/>
    <cellStyle name="Note 7 5" xfId="16476" xr:uid="{404869DE-43EE-48DE-9559-5EE312E18AE7}"/>
    <cellStyle name="Note 7 6" xfId="16477" xr:uid="{747BB85C-FD28-4EEB-B581-FF30136775CB}"/>
    <cellStyle name="Note 7 7" xfId="16478" xr:uid="{89B29488-E0C0-4FAC-BBE2-3B42D9A826F8}"/>
    <cellStyle name="Note 7 8" xfId="16479" xr:uid="{0D10869D-9F4C-4276-8789-E95D70FE79CD}"/>
    <cellStyle name="Note 7 9" xfId="16480" xr:uid="{455A4DEC-4C9D-4312-BBB3-E0AC8A47E571}"/>
    <cellStyle name="Note 8" xfId="16768" xr:uid="{1B4765C8-5386-4496-816B-1C84B55F58FF}"/>
    <cellStyle name="Note 8 2" xfId="16481" xr:uid="{24D4F27C-B515-4ADF-83A9-7D2A94B10D60}"/>
    <cellStyle name="Note 9" xfId="16770" xr:uid="{0DBA5B1B-1587-4E65-B63E-5CFA2DBDEBBB}"/>
    <cellStyle name="Note 9 2" xfId="16482" xr:uid="{83D9091E-2821-4B45-B366-440EAAFDD983}"/>
    <cellStyle name="Output" xfId="18" builtinId="21" customBuiltin="1"/>
    <cellStyle name="Output 10" xfId="16483" xr:uid="{F8D7E032-5B21-4198-B932-BA2E6886CFB0}"/>
    <cellStyle name="Output 11" xfId="16484" xr:uid="{E371397F-E5F5-42B3-A258-C4FF180C0972}"/>
    <cellStyle name="Output 12" xfId="16485" xr:uid="{7F7631AB-EF19-4D9A-A91D-AA5C4D60FFA9}"/>
    <cellStyle name="Output 13" xfId="16486" xr:uid="{E190E85F-D6ED-4FE0-A883-565094AB9A30}"/>
    <cellStyle name="Output 14" xfId="16487" xr:uid="{7DAB23A0-0D86-4827-873C-52940645F219}"/>
    <cellStyle name="Output 2 10" xfId="16488" xr:uid="{807516EB-5A80-4764-8189-5363BB2E713E}"/>
    <cellStyle name="Output 2 11" xfId="16489" xr:uid="{B1211779-E9DB-4334-88A5-CDA789B5F723}"/>
    <cellStyle name="Output 2 12" xfId="16490" xr:uid="{073B8F45-9973-42AE-981E-C44614A3707B}"/>
    <cellStyle name="Output 2 13" xfId="16491" xr:uid="{B20CEADC-0058-4EA8-8BD6-1E953E1AF069}"/>
    <cellStyle name="Output 2 2" xfId="16492" xr:uid="{D4F4F11F-5177-4F55-A62E-3ABF18B50A99}"/>
    <cellStyle name="Output 2 2 10" xfId="16493" xr:uid="{BF51E288-8F61-4229-84C7-C00F8A4352FE}"/>
    <cellStyle name="Output 2 2 2" xfId="16494" xr:uid="{828B84F2-CDFB-440B-8E98-691670BC6E98}"/>
    <cellStyle name="Output 2 2 2 2" xfId="16495" xr:uid="{1651B821-EE04-42D8-9ED9-7BE693BA646E}"/>
    <cellStyle name="Output 2 2 3" xfId="16496" xr:uid="{9CC72E9F-C8F3-4826-8059-94C06309117F}"/>
    <cellStyle name="Output 2 2 4" xfId="16497" xr:uid="{34A7968E-5260-4302-92A6-BB5CDE389E32}"/>
    <cellStyle name="Output 2 2 5" xfId="16498" xr:uid="{2DBFBE12-3D95-49F0-AA76-E47FEA22F719}"/>
    <cellStyle name="Output 2 2 6" xfId="16499" xr:uid="{79396349-3D9F-49D0-A2F6-300AA0A48976}"/>
    <cellStyle name="Output 2 2 7" xfId="16500" xr:uid="{FE00C65F-5269-423A-BDDF-49565F6899F7}"/>
    <cellStyle name="Output 2 2 8" xfId="16501" xr:uid="{85F1D1F6-51F2-456F-9EBE-89E622F403D5}"/>
    <cellStyle name="Output 2 2 9" xfId="16502" xr:uid="{39DD764E-D30E-4062-9D39-CAD023DF178E}"/>
    <cellStyle name="Output 2 3" xfId="16503" xr:uid="{0AE3AD21-D6C8-4221-9842-C47BF261F946}"/>
    <cellStyle name="Output 2 3 2" xfId="16504" xr:uid="{5E2CC336-1B08-4DEB-8A9D-1F6BED8289E0}"/>
    <cellStyle name="Output 2 4" xfId="16505" xr:uid="{6B10292F-7A02-4AB2-B2F6-5640D991D6AD}"/>
    <cellStyle name="Output 2 4 2" xfId="16506" xr:uid="{11C3848B-B49E-473D-BE7A-5E33F22E5E44}"/>
    <cellStyle name="Output 2 5" xfId="16507" xr:uid="{B4497C0C-16BB-4265-841F-9463601A8E1F}"/>
    <cellStyle name="Output 2 6" xfId="16508" xr:uid="{97CEE46D-E9F7-41E0-BFE1-FF72B4991CB8}"/>
    <cellStyle name="Output 2 7" xfId="16509" xr:uid="{CCAB9C2E-887E-45C9-900D-FF35D31DF711}"/>
    <cellStyle name="Output 2 8" xfId="16510" xr:uid="{AC077880-D9F0-4CB4-B66D-76390132B65D}"/>
    <cellStyle name="Output 2 9" xfId="16511" xr:uid="{14F80F25-90B6-428B-8798-5210A50B4AE7}"/>
    <cellStyle name="Output 3" xfId="16512" xr:uid="{FF72C7D4-D141-4908-B534-A9B32FBD9FD7}"/>
    <cellStyle name="Output 3 10" xfId="16513" xr:uid="{6E556611-7586-40B3-ADCD-41A4879BEE51}"/>
    <cellStyle name="Output 3 2" xfId="16514" xr:uid="{81F6EEEE-3057-478F-89C4-80F82B544277}"/>
    <cellStyle name="Output 3 3" xfId="16515" xr:uid="{CE5B4AFA-E092-41A5-9017-D8AE9A16B347}"/>
    <cellStyle name="Output 3 4" xfId="16516" xr:uid="{6E5F3FBD-A0D3-4FA8-B2B4-769D516D13DE}"/>
    <cellStyle name="Output 3 5" xfId="16517" xr:uid="{A3E89EBB-9E06-4682-AD23-E3C3DDC60C71}"/>
    <cellStyle name="Output 3 6" xfId="16518" xr:uid="{1C1326AB-58D5-4666-AFF5-111E12A470B8}"/>
    <cellStyle name="Output 3 7" xfId="16519" xr:uid="{1CAAA73D-F318-40B7-AA4A-C7FD3611E650}"/>
    <cellStyle name="Output 3 8" xfId="16520" xr:uid="{B2907EA5-04C4-4FB6-91AE-73AB24C37FF6}"/>
    <cellStyle name="Output 3 9" xfId="16521" xr:uid="{38B366D7-9AAB-466D-8F1C-4C47BD117736}"/>
    <cellStyle name="Output 4" xfId="16522" xr:uid="{CC9FA614-BB10-4B56-8721-41CDA984DD76}"/>
    <cellStyle name="Output 4 10" xfId="16523" xr:uid="{4E39F47B-9191-41B2-9E15-437B4DE760D4}"/>
    <cellStyle name="Output 4 2" xfId="16524" xr:uid="{0488CF4E-D59F-42BF-8A14-08409DCC4437}"/>
    <cellStyle name="Output 4 3" xfId="16525" xr:uid="{1C74E8EC-3D63-48B8-A7FC-93996E60994D}"/>
    <cellStyle name="Output 4 4" xfId="16526" xr:uid="{EBD355CD-4CB5-4DC1-8F87-00853148265A}"/>
    <cellStyle name="Output 4 5" xfId="16527" xr:uid="{A6001103-3FA8-41C8-8A29-4B3168B3EEE4}"/>
    <cellStyle name="Output 4 6" xfId="16528" xr:uid="{D04C76C8-E00B-4545-89B2-7D6C4F0E8192}"/>
    <cellStyle name="Output 4 7" xfId="16529" xr:uid="{5ED3634B-0AF2-4985-BBD6-B19EE9CB9F60}"/>
    <cellStyle name="Output 4 8" xfId="16530" xr:uid="{C0A9B38A-D52F-430F-AB1B-F75D71A71025}"/>
    <cellStyle name="Output 4 9" xfId="16531" xr:uid="{E6370A8E-777C-4F85-8A72-DA807F7E3EA6}"/>
    <cellStyle name="Output 5" xfId="16532" xr:uid="{57EB9543-42DC-4B39-A40C-5FB27C02F753}"/>
    <cellStyle name="Output 5 10" xfId="16533" xr:uid="{D6E33EAD-86C0-4459-9DEF-9E37F24A8762}"/>
    <cellStyle name="Output 5 2" xfId="16534" xr:uid="{7969907D-75C9-4977-9CEE-4F0EF76BC451}"/>
    <cellStyle name="Output 5 3" xfId="16535" xr:uid="{F534E6C4-B135-4CCE-B4E5-17FD80D7BFBF}"/>
    <cellStyle name="Output 5 4" xfId="16536" xr:uid="{EAA89CE5-5E74-41F2-BE34-BBD3268C761F}"/>
    <cellStyle name="Output 5 5" xfId="16537" xr:uid="{50B1BEEE-42CC-44CC-8B45-F1883533A3EB}"/>
    <cellStyle name="Output 5 6" xfId="16538" xr:uid="{638E3D86-1247-40FB-9DBF-7C49DE5EE0C3}"/>
    <cellStyle name="Output 5 7" xfId="16539" xr:uid="{BD037D28-0F15-41DA-B6FD-7D1779880300}"/>
    <cellStyle name="Output 5 8" xfId="16540" xr:uid="{2CAF17DB-53BB-448A-BEB7-EF7255299078}"/>
    <cellStyle name="Output 5 9" xfId="16541" xr:uid="{D44237F5-28D2-4DE2-87A8-844C075C2C4C}"/>
    <cellStyle name="Output 6 2" xfId="16542" xr:uid="{6FA3C3A6-3E07-4A20-BA1F-E68CC402DC8D}"/>
    <cellStyle name="Output 7 2" xfId="16543" xr:uid="{BC357374-D219-40FF-8189-1121FBDF2FC4}"/>
    <cellStyle name="Output 8" xfId="16544" xr:uid="{44C820AA-D870-4F5A-BD59-30DBE06C54BC}"/>
    <cellStyle name="Output 9" xfId="16545" xr:uid="{175BCD9B-63DF-49BF-93C2-2D5FEF0A7689}"/>
    <cellStyle name="Percent 2" xfId="16546" xr:uid="{23AC9247-B086-4CC6-A40B-C7B6420E3BDE}"/>
    <cellStyle name="Percent 2 2" xfId="16785" xr:uid="{B7AFD680-7982-4D99-BA38-25D83A8B9763}"/>
    <cellStyle name="Percent 2 3" xfId="16780" xr:uid="{C3FAE8F5-300D-43AD-8C15-3187447FEDD7}"/>
    <cellStyle name="Percent 3" xfId="16766" xr:uid="{9609CA13-7FB8-4A65-8FED-F4AEE2DB87D4}"/>
    <cellStyle name="Percent 4" xfId="16773" xr:uid="{61F2DBA6-02B2-4FED-9E35-540B7DD97843}"/>
    <cellStyle name="Percent 5" xfId="16774" xr:uid="{49D653D8-687C-43ED-816B-65F855380396}"/>
    <cellStyle name="Percent 6" xfId="16787" xr:uid="{2D8D574B-2B1F-49B3-BA8F-907B49F05F5A}"/>
    <cellStyle name="Percent 7" xfId="16777" xr:uid="{93F5B481-ADF2-4206-A672-F94AC54C9B9C}"/>
    <cellStyle name="Title" xfId="9" builtinId="15" customBuiltin="1"/>
    <cellStyle name="Title 10" xfId="16547" xr:uid="{7B964031-EEFC-462E-8303-4115C7B84933}"/>
    <cellStyle name="Title 11" xfId="16548" xr:uid="{8AE72C96-51CC-46D1-A6A9-5D4E45CE7675}"/>
    <cellStyle name="Title 12" xfId="16549" xr:uid="{E4E4D9F4-FA49-441C-999A-5C2DB95825F8}"/>
    <cellStyle name="Title 13" xfId="16550" xr:uid="{A1D63614-748A-41E1-A1F8-A8E64C4DDB88}"/>
    <cellStyle name="Title 14" xfId="16551" xr:uid="{962D381E-264D-466C-9F00-5E5AB0B3CEBD}"/>
    <cellStyle name="Title 2 10" xfId="16552" xr:uid="{E6E2D69E-3187-4C29-BAFE-C6E2E5F840D1}"/>
    <cellStyle name="Title 2 11" xfId="16553" xr:uid="{CAF06098-934A-4290-A134-EE9D0654E8A0}"/>
    <cellStyle name="Title 2 12" xfId="16554" xr:uid="{B1A8F9EB-BF55-4CEF-94C7-DD10EAACB0EB}"/>
    <cellStyle name="Title 2 2" xfId="16555" xr:uid="{F8280321-92AA-4DA1-893A-A6C52A4D140D}"/>
    <cellStyle name="Title 2 2 10" xfId="16556" xr:uid="{E52A7F95-29F9-4BDA-A2B8-09B205BC7A8E}"/>
    <cellStyle name="Title 2 2 2" xfId="16557" xr:uid="{CD5D6E99-60C1-4502-B377-F774CC522EB6}"/>
    <cellStyle name="Title 2 2 2 2" xfId="16558" xr:uid="{CFC41F20-5690-438C-ABDC-7C6F086876CA}"/>
    <cellStyle name="Title 2 2 3" xfId="16559" xr:uid="{856A82CD-9949-4F31-8E7A-98C66DFCB2B7}"/>
    <cellStyle name="Title 2 2 4" xfId="16560" xr:uid="{FE276D9F-7A1E-42C3-BEC5-01C2239AD75C}"/>
    <cellStyle name="Title 2 2 5" xfId="16561" xr:uid="{D74F722F-6801-4255-9AA6-F10381CFC835}"/>
    <cellStyle name="Title 2 2 6" xfId="16562" xr:uid="{2EFBFF7E-2022-4DC2-A703-500305F15FD1}"/>
    <cellStyle name="Title 2 2 7" xfId="16563" xr:uid="{7744C433-45FD-4B59-A6EF-0391BF4F70F1}"/>
    <cellStyle name="Title 2 2 8" xfId="16564" xr:uid="{5A6553A3-E634-46E7-B448-34C993681014}"/>
    <cellStyle name="Title 2 2 9" xfId="16565" xr:uid="{549CBA2C-E9E4-400B-808B-30639FAFAF73}"/>
    <cellStyle name="Title 2 3" xfId="16566" xr:uid="{7D2C50A7-0370-41B7-94F8-11AF6C52AAF8}"/>
    <cellStyle name="Title 2 3 2" xfId="16567" xr:uid="{4081BDC2-8036-47A9-8502-9AB69401E03E}"/>
    <cellStyle name="Title 2 4" xfId="16568" xr:uid="{24CC69B0-DA65-4685-9016-12E878272E65}"/>
    <cellStyle name="Title 2 4 2" xfId="16569" xr:uid="{7077257F-E60D-4EE5-BE77-D38891DD2223}"/>
    <cellStyle name="Title 2 5" xfId="16570" xr:uid="{81E5EF4C-B5AF-417F-A609-8A5680E5290E}"/>
    <cellStyle name="Title 2 6" xfId="16571" xr:uid="{95C329CC-7CC8-4FFB-9034-591F845798D1}"/>
    <cellStyle name="Title 2 7" xfId="16572" xr:uid="{DC37AE36-CDD7-4C9D-A5BE-08899376FD38}"/>
    <cellStyle name="Title 2 8" xfId="16573" xr:uid="{8E5AC3AC-9120-458F-AF9F-A1770786F5EB}"/>
    <cellStyle name="Title 2 9" xfId="16574" xr:uid="{0BEDC4E4-C5AB-4D5D-A655-9DDE75AF8861}"/>
    <cellStyle name="Title 3" xfId="16575" xr:uid="{ED553A56-8C13-4D0B-AA71-02036C39AF0B}"/>
    <cellStyle name="Title 3 10" xfId="16576" xr:uid="{92241D66-8878-4705-AD41-ADD925D6C451}"/>
    <cellStyle name="Title 3 2" xfId="16577" xr:uid="{965E91F4-A864-439C-A31D-35FBBB40D1A7}"/>
    <cellStyle name="Title 3 3" xfId="16578" xr:uid="{510C6966-0527-43B9-A240-B86CC5BC07AA}"/>
    <cellStyle name="Title 3 4" xfId="16579" xr:uid="{B2872EA1-47CB-4850-BFF6-3E1C457AA241}"/>
    <cellStyle name="Title 3 5" xfId="16580" xr:uid="{669632A7-86F9-4B56-8A39-47E0170BABB7}"/>
    <cellStyle name="Title 3 6" xfId="16581" xr:uid="{9671B6B4-BD51-43C2-BBE1-470726B11CDD}"/>
    <cellStyle name="Title 3 7" xfId="16582" xr:uid="{3EA27D82-6135-4FED-B29F-FC8E7C2F2C1A}"/>
    <cellStyle name="Title 3 8" xfId="16583" xr:uid="{9E357E52-02FB-4502-8B96-1D087D0591D4}"/>
    <cellStyle name="Title 3 9" xfId="16584" xr:uid="{FFEF5A2E-327F-41BD-9679-EA8B619C217F}"/>
    <cellStyle name="Title 4" xfId="16585" xr:uid="{AB0F4360-1B7C-4EA7-96C9-067D8F6CD5E4}"/>
    <cellStyle name="Title 4 10" xfId="16586" xr:uid="{18F4D137-D9D6-41FF-B625-6BDD8844C44C}"/>
    <cellStyle name="Title 4 2" xfId="16587" xr:uid="{E837FFEB-246E-4AC9-A882-C31D8327A9F2}"/>
    <cellStyle name="Title 4 3" xfId="16588" xr:uid="{07E2B28E-5CF8-433C-B8F6-F863974D9FED}"/>
    <cellStyle name="Title 4 4" xfId="16589" xr:uid="{278CC30E-44E0-466B-A2FE-98EC23B839B0}"/>
    <cellStyle name="Title 4 5" xfId="16590" xr:uid="{52716A29-DFA7-4E93-BB60-AEDB373DBC5F}"/>
    <cellStyle name="Title 4 6" xfId="16591" xr:uid="{7578835E-985D-40F7-A03F-76E64284FBC1}"/>
    <cellStyle name="Title 4 7" xfId="16592" xr:uid="{D336E068-A089-417E-AC16-6FC9FD541950}"/>
    <cellStyle name="Title 4 8" xfId="16593" xr:uid="{3DAA075F-FC82-4485-BFBD-A72FF0E9F806}"/>
    <cellStyle name="Title 4 9" xfId="16594" xr:uid="{6635A0BF-6889-4F23-A568-544FABA59F25}"/>
    <cellStyle name="Title 5" xfId="16595" xr:uid="{475B4355-DCCD-4DF6-A66F-AFA508E539D1}"/>
    <cellStyle name="Title 5 10" xfId="16596" xr:uid="{252B31C6-7CED-48BD-8B9B-AD1621361B63}"/>
    <cellStyle name="Title 5 2" xfId="16597" xr:uid="{4C8F14D6-9981-4C5E-811B-A0F01D1EE7E5}"/>
    <cellStyle name="Title 5 3" xfId="16598" xr:uid="{71294AA4-B6A0-45D8-BDD5-F2894F67A6CF}"/>
    <cellStyle name="Title 5 4" xfId="16599" xr:uid="{9C5B0F3D-AB18-4E7E-AF5C-77D83DCFB4CC}"/>
    <cellStyle name="Title 5 5" xfId="16600" xr:uid="{45C6DEFD-F45C-46BD-BF63-E32C8B4C813F}"/>
    <cellStyle name="Title 5 6" xfId="16601" xr:uid="{8BC75DC6-96A9-434D-8B58-E9F9F3F63E76}"/>
    <cellStyle name="Title 5 7" xfId="16602" xr:uid="{F827F1D2-DABC-4E6F-8153-088360D5F17E}"/>
    <cellStyle name="Title 5 8" xfId="16603" xr:uid="{361333F7-9ADB-4865-B475-3214ADE0F9EB}"/>
    <cellStyle name="Title 5 9" xfId="16604" xr:uid="{876A57F1-9E9F-4450-8A1A-A56ED3DEA187}"/>
    <cellStyle name="Title 6 2" xfId="16605" xr:uid="{658B24B8-EAF5-4208-A663-84CD9295E078}"/>
    <cellStyle name="Title 7 2" xfId="16606" xr:uid="{169BBF1C-95D9-452A-924B-83C8EBCF3410}"/>
    <cellStyle name="Title 8" xfId="16607" xr:uid="{2E284304-5EE4-4404-8120-03117E36335A}"/>
    <cellStyle name="Title 9" xfId="16608" xr:uid="{E2F0331F-0443-4680-974C-24074C0A1AAB}"/>
    <cellStyle name="Total" xfId="25" builtinId="25" customBuiltin="1"/>
    <cellStyle name="Total 10" xfId="16609" xr:uid="{CB8701D7-11AF-42F3-80FE-9A5F146B003E}"/>
    <cellStyle name="Total 11" xfId="16610" xr:uid="{A8249525-F8AF-4C78-850D-2A858893E59E}"/>
    <cellStyle name="Total 12" xfId="16611" xr:uid="{D2680C92-27F6-4375-88CA-FD6D0035C6AB}"/>
    <cellStyle name="Total 13" xfId="16612" xr:uid="{2E39025C-69EA-4D2A-ACA1-5DFA770F6AE0}"/>
    <cellStyle name="Total 14" xfId="16613" xr:uid="{7DD0CF2E-2280-481E-AB27-AF4E8463772C}"/>
    <cellStyle name="Total 2 10" xfId="16614" xr:uid="{33CEB28F-E326-45FF-9C75-0F37B534D72D}"/>
    <cellStyle name="Total 2 11" xfId="16615" xr:uid="{5A519207-451E-479D-A170-0E7125CACBAD}"/>
    <cellStyle name="Total 2 12" xfId="16616" xr:uid="{5160DD4F-6D2D-40C0-98B9-7D5949BE0A1A}"/>
    <cellStyle name="Total 2 13" xfId="16617" xr:uid="{2FBCA37E-74D7-4A7C-9BDE-8C8B0026EDC3}"/>
    <cellStyle name="Total 2 2" xfId="16618" xr:uid="{0149AF95-7FD7-46A2-931F-89A92AFF9724}"/>
    <cellStyle name="Total 2 2 10" xfId="16619" xr:uid="{42A62912-5972-4439-8EDA-DE4430A8C6BD}"/>
    <cellStyle name="Total 2 2 2" xfId="16620" xr:uid="{69FEA10B-D512-403E-B91D-99804C018F44}"/>
    <cellStyle name="Total 2 2 2 2" xfId="16621" xr:uid="{827886D3-3FC9-4B89-B418-448B55E1702E}"/>
    <cellStyle name="Total 2 2 3" xfId="16622" xr:uid="{DDFCED43-A212-459B-B04C-16FBF89B92CE}"/>
    <cellStyle name="Total 2 2 4" xfId="16623" xr:uid="{1171C5BA-0870-4FE1-A40E-C53D9557146C}"/>
    <cellStyle name="Total 2 2 5" xfId="16624" xr:uid="{28B1B72F-02AD-4633-94BE-61E04EDCB3DF}"/>
    <cellStyle name="Total 2 2 6" xfId="16625" xr:uid="{CD69DB9F-2C9C-4EB1-8F91-54938EE894FF}"/>
    <cellStyle name="Total 2 2 7" xfId="16626" xr:uid="{9495BC6D-B963-45C0-921A-CB542400370F}"/>
    <cellStyle name="Total 2 2 8" xfId="16627" xr:uid="{1536DD1D-A8B2-467D-9827-23DA9918B809}"/>
    <cellStyle name="Total 2 2 9" xfId="16628" xr:uid="{2A6934B5-931C-490A-B8FF-78FC47F752D4}"/>
    <cellStyle name="Total 2 3" xfId="16629" xr:uid="{02B0D544-FB2B-4C2D-A425-58A8103D5F50}"/>
    <cellStyle name="Total 2 3 2" xfId="16630" xr:uid="{5E389605-D9A4-4BB8-AF99-7273D3754278}"/>
    <cellStyle name="Total 2 4" xfId="16631" xr:uid="{2B4465DA-FE79-418E-88FD-550991DE23F9}"/>
    <cellStyle name="Total 2 4 2" xfId="16632" xr:uid="{5407D319-7E03-47A8-94B0-239318483AF7}"/>
    <cellStyle name="Total 2 5" xfId="16633" xr:uid="{DA959069-B043-4E4F-84B2-560ED037E099}"/>
    <cellStyle name="Total 2 6" xfId="16634" xr:uid="{92642DA6-356E-4158-8E2B-3FEAC8FD1521}"/>
    <cellStyle name="Total 2 7" xfId="16635" xr:uid="{E4C4D561-BBE7-480A-B7D5-C5E15461E7ED}"/>
    <cellStyle name="Total 2 8" xfId="16636" xr:uid="{E1EA62DF-EC4D-42A9-AC97-12B7A5488905}"/>
    <cellStyle name="Total 2 9" xfId="16637" xr:uid="{FC1138C6-0F02-43D5-9DF6-7AF831DFD2D2}"/>
    <cellStyle name="Total 3" xfId="16638" xr:uid="{BDEC3B1E-21B6-4BA0-AEF7-EB685708DE4C}"/>
    <cellStyle name="Total 3 10" xfId="16639" xr:uid="{42CB8C14-461B-4646-A24E-0A3A55E2A870}"/>
    <cellStyle name="Total 3 2" xfId="16640" xr:uid="{0BE18045-B4D8-4383-856E-CCFDA70FBAB6}"/>
    <cellStyle name="Total 3 3" xfId="16641" xr:uid="{E2BDCF35-F179-43AD-ADD5-317B5FBBD509}"/>
    <cellStyle name="Total 3 4" xfId="16642" xr:uid="{9FCE3974-58CC-4C60-B591-5C46A80AF20F}"/>
    <cellStyle name="Total 3 5" xfId="16643" xr:uid="{74B8B32D-FC93-48C7-8B3A-604E1EE94453}"/>
    <cellStyle name="Total 3 6" xfId="16644" xr:uid="{5CCA8F77-B062-4A63-A9B1-89E8D25E79CA}"/>
    <cellStyle name="Total 3 7" xfId="16645" xr:uid="{08324500-4065-4CF1-9603-19D5C62A0081}"/>
    <cellStyle name="Total 3 8" xfId="16646" xr:uid="{57892019-3234-4C3E-A3F5-99FAE9793388}"/>
    <cellStyle name="Total 3 9" xfId="16647" xr:uid="{AB8A6E7A-FC56-4193-B514-C16CFF1D9611}"/>
    <cellStyle name="Total 4" xfId="16648" xr:uid="{DF1D7A57-8301-4F00-90FC-1F5D89EFFFB4}"/>
    <cellStyle name="Total 4 10" xfId="16649" xr:uid="{121F5215-489F-4518-A68B-5D5D3EE6D315}"/>
    <cellStyle name="Total 4 2" xfId="16650" xr:uid="{3F3090B0-3B5B-404A-887A-29A20E2137FF}"/>
    <cellStyle name="Total 4 3" xfId="16651" xr:uid="{1CC627FC-E803-4441-8664-4FD484E21EEF}"/>
    <cellStyle name="Total 4 4" xfId="16652" xr:uid="{F2EB6A9B-F6F0-4114-84A7-BEC4F55B4283}"/>
    <cellStyle name="Total 4 5" xfId="16653" xr:uid="{C7B3929A-4F12-4A8D-8222-98FEBC168529}"/>
    <cellStyle name="Total 4 6" xfId="16654" xr:uid="{049B2AB6-3E53-4679-BE18-F3340909B878}"/>
    <cellStyle name="Total 4 7" xfId="16655" xr:uid="{E78B4194-9697-4BE0-B7B9-84BFF21D9ACC}"/>
    <cellStyle name="Total 4 8" xfId="16656" xr:uid="{9CAF34B6-96EE-4A51-8BDF-1EC0C0D95E84}"/>
    <cellStyle name="Total 4 9" xfId="16657" xr:uid="{1070ACC8-DD5B-4039-B176-16B25247E74F}"/>
    <cellStyle name="Total 5" xfId="16658" xr:uid="{CF9C3CBD-1D40-4C52-9BEF-7A9D05AC351D}"/>
    <cellStyle name="Total 5 10" xfId="16659" xr:uid="{AE46EE1D-5CD4-4E67-A78B-F05125F68C53}"/>
    <cellStyle name="Total 5 2" xfId="16660" xr:uid="{15102414-C94F-473E-B371-31C028F4B392}"/>
    <cellStyle name="Total 5 3" xfId="16661" xr:uid="{AC6A2BA9-CD7C-4D55-AE49-DD5E5E79C6B6}"/>
    <cellStyle name="Total 5 4" xfId="16662" xr:uid="{A201DBDA-B895-420F-AD31-3F621BE46211}"/>
    <cellStyle name="Total 5 5" xfId="16663" xr:uid="{A3EB8C8A-E1DF-4A77-9F0A-676B6CDB0281}"/>
    <cellStyle name="Total 5 6" xfId="16664" xr:uid="{EE15B47C-A7A2-46D9-A80A-5FEABEAE7C7B}"/>
    <cellStyle name="Total 5 7" xfId="16665" xr:uid="{FF296104-31DA-4670-B018-10AA24F85760}"/>
    <cellStyle name="Total 5 8" xfId="16666" xr:uid="{1EFDA9BE-1D3B-4A08-B85D-DA312F678E33}"/>
    <cellStyle name="Total 5 9" xfId="16667" xr:uid="{72F1F749-BC07-4B2D-BAB4-95C82A078F4C}"/>
    <cellStyle name="Total 6 2" xfId="16668" xr:uid="{72DB6F81-7785-44A4-97BD-417CED80DED5}"/>
    <cellStyle name="Total 7 2" xfId="16669" xr:uid="{8F76C494-A5C4-4D30-80A2-E024AE03F99F}"/>
    <cellStyle name="Total 8" xfId="16670" xr:uid="{97ECAAFD-91C0-43AB-A1E8-3C719CFEC62A}"/>
    <cellStyle name="Total 9" xfId="16671" xr:uid="{18656FF3-857E-4D6E-AC58-EBEF53844AE8}"/>
    <cellStyle name="Warning Text" xfId="22" builtinId="11" customBuiltin="1"/>
    <cellStyle name="Warning Text 10" xfId="16672" xr:uid="{E01CFE9E-6B2C-4850-86B8-B8A78FC32416}"/>
    <cellStyle name="Warning Text 11" xfId="16673" xr:uid="{7077D4C3-6EB5-4616-93D8-A6F2768D1E4D}"/>
    <cellStyle name="Warning Text 12" xfId="16674" xr:uid="{3945D94E-7A41-46E9-8A4A-668CDD584F53}"/>
    <cellStyle name="Warning Text 13" xfId="16675" xr:uid="{50914999-117D-4F6A-82F2-B3973ABA502B}"/>
    <cellStyle name="Warning Text 14" xfId="16676" xr:uid="{5B65A042-0A63-4E3F-A2F5-EEBC8BCAF624}"/>
    <cellStyle name="Warning Text 2 10" xfId="16677" xr:uid="{AAD502AA-A5A1-4A6A-A3CA-548CB68BBCD5}"/>
    <cellStyle name="Warning Text 2 11" xfId="16678" xr:uid="{B8F32AE5-82C8-4A58-9CE2-350D6A0EFE95}"/>
    <cellStyle name="Warning Text 2 12" xfId="16679" xr:uid="{EA89ED50-BB89-4E65-9866-1D4A53ACA766}"/>
    <cellStyle name="Warning Text 2 13" xfId="16680" xr:uid="{FABE5F18-6282-4B7A-9EC3-630395D34751}"/>
    <cellStyle name="Warning Text 2 2" xfId="16681" xr:uid="{533429C6-2034-4B80-9435-8E4DDB9BFB48}"/>
    <cellStyle name="Warning Text 2 2 10" xfId="16682" xr:uid="{0EAE3A7C-C2F2-41DC-AB51-B01259B4F749}"/>
    <cellStyle name="Warning Text 2 2 2" xfId="16683" xr:uid="{52526513-7287-4CF9-9247-6CF0557E7EED}"/>
    <cellStyle name="Warning Text 2 2 2 2" xfId="16684" xr:uid="{6E68A1FD-6632-4D93-9622-FCA8587417D1}"/>
    <cellStyle name="Warning Text 2 2 3" xfId="16685" xr:uid="{910EC4F6-FAC6-4CFC-95F1-B9C935B18C31}"/>
    <cellStyle name="Warning Text 2 2 4" xfId="16686" xr:uid="{10C0807F-69AC-4C15-B4AF-00AD0EA4C47A}"/>
    <cellStyle name="Warning Text 2 2 5" xfId="16687" xr:uid="{E236A00E-36BF-45F1-963A-BA17AF9D8402}"/>
    <cellStyle name="Warning Text 2 2 6" xfId="16688" xr:uid="{563F27F1-C3E5-4AD1-9DD7-7F3D2CE009CF}"/>
    <cellStyle name="Warning Text 2 2 7" xfId="16689" xr:uid="{D62D2AD0-BEEC-43DE-81FF-1C170BAACB2C}"/>
    <cellStyle name="Warning Text 2 2 8" xfId="16690" xr:uid="{5C5F5B95-77A6-4FAE-AF9B-C957ED2BED78}"/>
    <cellStyle name="Warning Text 2 2 9" xfId="16691" xr:uid="{4D82FAA4-B3CE-4403-B4DD-0091F4864938}"/>
    <cellStyle name="Warning Text 2 3" xfId="16692" xr:uid="{BFE7C82E-4195-4893-9333-6E3E63EFA24D}"/>
    <cellStyle name="Warning Text 2 3 2" xfId="16693" xr:uid="{77C18415-C838-40AD-980C-D421B89277EB}"/>
    <cellStyle name="Warning Text 2 4" xfId="16694" xr:uid="{BDA3B279-6DCD-47A3-A974-70C50AF4EC1C}"/>
    <cellStyle name="Warning Text 2 4 2" xfId="16695" xr:uid="{7D6E2074-326D-4C39-9406-076C9DF58C53}"/>
    <cellStyle name="Warning Text 2 5" xfId="16696" xr:uid="{E4007A4F-20E6-47C7-9D77-053B8E7CA262}"/>
    <cellStyle name="Warning Text 2 6" xfId="16697" xr:uid="{AD495EBF-5847-4451-8189-7588B0B5DA1D}"/>
    <cellStyle name="Warning Text 2 7" xfId="16698" xr:uid="{02120C7A-5406-404C-8D17-A13B337B6EC0}"/>
    <cellStyle name="Warning Text 2 8" xfId="16699" xr:uid="{D2107C12-ABE1-4352-B052-AB87CCE7F374}"/>
    <cellStyle name="Warning Text 2 9" xfId="16700" xr:uid="{EA2EB7FC-E5E7-41BC-AC2B-8424B8EA21B0}"/>
    <cellStyle name="Warning Text 3" xfId="16701" xr:uid="{1983E142-16F2-4F95-B3F0-623B44969FB5}"/>
    <cellStyle name="Warning Text 3 10" xfId="16702" xr:uid="{33E468B5-82B0-4827-8DA3-536B3DF9AE9B}"/>
    <cellStyle name="Warning Text 3 2" xfId="16703" xr:uid="{16EDEFE4-D7A5-4552-9BEE-4FDDC3CCC43A}"/>
    <cellStyle name="Warning Text 3 3" xfId="16704" xr:uid="{EEC212A2-3A77-4C23-966C-3D85B5ECCE95}"/>
    <cellStyle name="Warning Text 3 4" xfId="16705" xr:uid="{0AEA29B2-9C78-43A2-A735-70FBB2A8A75E}"/>
    <cellStyle name="Warning Text 3 5" xfId="16706" xr:uid="{0818FB11-5A40-4DA6-A31F-F7CBE9801D5D}"/>
    <cellStyle name="Warning Text 3 6" xfId="16707" xr:uid="{F0E4AE02-6A84-418F-BB9C-A87473B4CFF8}"/>
    <cellStyle name="Warning Text 3 7" xfId="16708" xr:uid="{5A41597B-296D-484C-973C-9AE60332D373}"/>
    <cellStyle name="Warning Text 3 8" xfId="16709" xr:uid="{2C0E0374-C77B-4E06-AA07-332C04854DD0}"/>
    <cellStyle name="Warning Text 3 9" xfId="16710" xr:uid="{BD922765-3536-41F6-9698-BB8417F1C949}"/>
    <cellStyle name="Warning Text 4" xfId="16711" xr:uid="{9B01AA6D-0E96-486F-A3B0-44AB6648BD88}"/>
    <cellStyle name="Warning Text 4 10" xfId="16712" xr:uid="{FBC8FE37-8C98-4691-B771-1D7B760C4FCE}"/>
    <cellStyle name="Warning Text 4 2" xfId="16713" xr:uid="{BEA889C3-F5F8-4565-865D-9D95BC0AF466}"/>
    <cellStyle name="Warning Text 4 3" xfId="16714" xr:uid="{279F2AE9-40D3-4A2D-A1EE-6F4D170423C6}"/>
    <cellStyle name="Warning Text 4 4" xfId="16715" xr:uid="{276B7964-2E90-4E5A-B127-14219CF53A04}"/>
    <cellStyle name="Warning Text 4 5" xfId="16716" xr:uid="{A1A8E6BC-63B6-4F51-9035-0392853C18F1}"/>
    <cellStyle name="Warning Text 4 6" xfId="16717" xr:uid="{991665ED-C55E-46AD-A8C4-7A78674589F8}"/>
    <cellStyle name="Warning Text 4 7" xfId="16718" xr:uid="{FDC6096C-669B-457E-B3DD-C1CA03E68C4E}"/>
    <cellStyle name="Warning Text 4 8" xfId="16719" xr:uid="{071907C4-EB8D-4F01-BB21-4D2B72401A0A}"/>
    <cellStyle name="Warning Text 4 9" xfId="16720" xr:uid="{5FF7B750-FF29-477B-90DE-C60965C88872}"/>
    <cellStyle name="Warning Text 5" xfId="16721" xr:uid="{AF9DE642-F3C5-4641-97FB-DF101D95BC50}"/>
    <cellStyle name="Warning Text 5 10" xfId="16722" xr:uid="{DA61AD8F-E8A8-4CD3-8466-A7EE6A893CB4}"/>
    <cellStyle name="Warning Text 5 2" xfId="16723" xr:uid="{5B7D8515-655B-42E5-A24B-DF6A9F8427C3}"/>
    <cellStyle name="Warning Text 5 3" xfId="16724" xr:uid="{605E6464-5599-484E-8EAB-FE71EB4263F8}"/>
    <cellStyle name="Warning Text 5 4" xfId="16725" xr:uid="{9EFCDD0D-6832-4305-AB00-19A8E7D46398}"/>
    <cellStyle name="Warning Text 5 5" xfId="16726" xr:uid="{7495410D-748C-457C-BEFE-D2D466DF456E}"/>
    <cellStyle name="Warning Text 5 6" xfId="16727" xr:uid="{C45A6A4B-BC47-43AC-8B98-5652700027D9}"/>
    <cellStyle name="Warning Text 5 7" xfId="16728" xr:uid="{C411C799-E919-467F-884A-8455D08DC138}"/>
    <cellStyle name="Warning Text 5 8" xfId="16729" xr:uid="{138A31C5-D685-478D-9370-2FEBB57120E6}"/>
    <cellStyle name="Warning Text 5 9" xfId="16730" xr:uid="{C0477A0A-2C57-4FBB-8286-8A009420F410}"/>
    <cellStyle name="Warning Text 6 2" xfId="16731" xr:uid="{B26A93D7-AD2E-4DFE-A541-E62271E37C42}"/>
    <cellStyle name="Warning Text 7 2" xfId="16732" xr:uid="{3B9E80DD-CF36-464B-A9D6-AC05AC107A98}"/>
    <cellStyle name="Warning Text 8" xfId="16733" xr:uid="{94DA93AE-28C3-4191-8A7D-6C7985F56FCB}"/>
    <cellStyle name="Warning Text 9" xfId="16734" xr:uid="{A77DC12A-DF86-478D-9C6F-AB5993857C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0071E-54F6-41BF-9D52-09AE2B632093}">
  <sheetPr codeName="Sheet188"/>
  <dimension ref="A1:B31"/>
  <sheetViews>
    <sheetView tabSelected="1" workbookViewId="0">
      <selection activeCell="B1" sqref="B1"/>
    </sheetView>
  </sheetViews>
  <sheetFormatPr defaultColWidth="9.140625" defaultRowHeight="14.25"/>
  <cols>
    <col min="1" max="1" width="9.140625" style="101"/>
    <col min="2" max="2" width="90.42578125" style="99" customWidth="1"/>
    <col min="3" max="16384" width="9.140625" style="100"/>
  </cols>
  <sheetData>
    <row r="1" spans="1:2" s="97" customFormat="1" ht="15">
      <c r="A1" s="96" t="s">
        <v>294</v>
      </c>
      <c r="B1" s="96" t="s">
        <v>30</v>
      </c>
    </row>
    <row r="2" spans="1:2">
      <c r="A2" s="98" t="s">
        <v>0</v>
      </c>
      <c r="B2" s="99" t="str">
        <f>'C-1'!A1</f>
        <v>Table C-1--Grapefruit: Area bearing and yield, by State, 1980/81 to date</v>
      </c>
    </row>
    <row r="3" spans="1:2">
      <c r="A3" s="98" t="s">
        <v>1</v>
      </c>
      <c r="B3" s="99" t="str">
        <f>'C-2'!A1</f>
        <v>Table C-2--Grapefruit: Production, by State, 1980/81 to date</v>
      </c>
    </row>
    <row r="4" spans="1:2">
      <c r="A4" s="98" t="s">
        <v>2</v>
      </c>
      <c r="B4" s="99" t="str">
        <f>'C-3'!A1</f>
        <v>Table C-3--Grapefruit: Utilized production, by State, 1980/81 to date</v>
      </c>
    </row>
    <row r="5" spans="1:2" ht="28.5">
      <c r="A5" s="98" t="s">
        <v>3</v>
      </c>
      <c r="B5" s="99" t="str">
        <f>'C-4'!A1</f>
        <v>Table C-4--Grapefruit: Price received by growers - equivalent on-tree returns, by State, 1980/81 to date</v>
      </c>
    </row>
    <row r="6" spans="1:2" ht="28.5">
      <c r="A6" s="98" t="s">
        <v>4</v>
      </c>
      <c r="B6" s="99" t="str">
        <f>'C-5'!A1</f>
        <v>Table C-5--Grapefruit: Price received by growers - equivalent on-tree returns, monthly, Arizona, 1980/81 to 2011/12¹</v>
      </c>
    </row>
    <row r="7" spans="1:2" ht="28.5">
      <c r="A7" s="98" t="s">
        <v>5</v>
      </c>
      <c r="B7" s="99" t="str">
        <f>'C-6'!A1</f>
        <v>Table C-6--Grapefruit: Price received by growers - equivalent on-tree returns, monthly, California, 1980/81 to 2019/20¹</v>
      </c>
    </row>
    <row r="8" spans="1:2" ht="28.5">
      <c r="A8" s="98" t="s">
        <v>6</v>
      </c>
      <c r="B8" s="99" t="str">
        <f>'C-7'!A1</f>
        <v>Table C-7--Grapefruit: Price received by growers - equivalent on-tree returns, monthly, Florida, 1980/81 to 2019/20¹</v>
      </c>
    </row>
    <row r="9" spans="1:2" ht="28.5">
      <c r="A9" s="98" t="s">
        <v>7</v>
      </c>
      <c r="B9" s="99" t="str">
        <f>'C-8'!A1</f>
        <v>Table C-8--Grapefruit: Price received by growers - equivalent on-tree returns, monthly, Texas, 1980/81 to 2019/20¹</v>
      </c>
    </row>
    <row r="10" spans="1:2" ht="28.5">
      <c r="A10" s="98" t="s">
        <v>8</v>
      </c>
      <c r="B10" s="99" t="str">
        <f>'C-9'!A1</f>
        <v>Table C-9--Grapefruit: Price received by growers - equivalent on-tree returns, monthly, United States, 1980/81 to date</v>
      </c>
    </row>
    <row r="11" spans="1:2">
      <c r="A11" s="98" t="s">
        <v>9</v>
      </c>
      <c r="B11" s="99" t="str">
        <f>'C-10'!A1</f>
        <v>Table C-10--Grapefruit, processed: Utilized production, Florida, 1980/81 to date¹</v>
      </c>
    </row>
    <row r="12" spans="1:2" ht="28.5">
      <c r="A12" s="98" t="s">
        <v>10</v>
      </c>
      <c r="B12" s="99" t="str">
        <f>'C-11'!A1</f>
        <v>Table C-11--Grapefruit, frozen concentrate: Processors stocks, pack, supplies, and movement, Florida, 1980/81 to date</v>
      </c>
    </row>
    <row r="13" spans="1:2" ht="28.5">
      <c r="A13" s="98" t="s">
        <v>11</v>
      </c>
      <c r="B13" s="99" t="str">
        <f>'C-12'!A1</f>
        <v>Table C-12--Grapefruit, chilled juice: Processors stocks, pack, supplies, and movement, Florida, 1985/86 to date¹</v>
      </c>
    </row>
    <row r="14" spans="1:2">
      <c r="A14" s="98" t="s">
        <v>12</v>
      </c>
      <c r="B14" s="99" t="str">
        <f>'C-13'!A1</f>
        <v>Table C-13--Lemons: Area bearing, yield, and production, by State, 1980/81 to date</v>
      </c>
    </row>
    <row r="15" spans="1:2">
      <c r="A15" s="98" t="s">
        <v>13</v>
      </c>
      <c r="B15" s="99" t="str">
        <f>'C-14'!A1</f>
        <v>Table C-14--Lemons: Utilized production, by State, 1980/81 to date</v>
      </c>
    </row>
    <row r="16" spans="1:2" ht="28.5">
      <c r="A16" s="98" t="s">
        <v>14</v>
      </c>
      <c r="B16" s="99" t="str">
        <f>'C-15'!A1</f>
        <v>Table C-15--Lemons: Price received by growers - equivalent on-tree returns, by State, 1980/81 to date</v>
      </c>
    </row>
    <row r="17" spans="1:2" ht="28.5">
      <c r="A17" s="98" t="s">
        <v>15</v>
      </c>
      <c r="B17" s="99" t="str">
        <f>'C-16'!A1</f>
        <v>Table C-16--Lemons: Price received by growers - equivalent on-tree returns, monthly, Arizona, 1980/81 to 2013/14¹</v>
      </c>
    </row>
    <row r="18" spans="1:2" ht="28.5">
      <c r="A18" s="98" t="s">
        <v>16</v>
      </c>
      <c r="B18" s="99" t="str">
        <f>'C-17'!A1</f>
        <v>Table C-17--Lemons: Price received by growers - equivalent on-tree returns, monthly, California, 1980/81 to 2019/20¹</v>
      </c>
    </row>
    <row r="19" spans="1:2" ht="28.5">
      <c r="A19" s="98" t="s">
        <v>17</v>
      </c>
      <c r="B19" s="99" t="str">
        <f>'C-18'!A1</f>
        <v>Table C-18--Lemons: Price received by growers - equivalent on-tree returns, monthly, United States, 1980/81 to date¹</v>
      </c>
    </row>
    <row r="20" spans="1:2">
      <c r="A20" s="98" t="s">
        <v>18</v>
      </c>
      <c r="B20" s="99" t="str">
        <f>'C-19'!A1</f>
        <v>Table C-19--Oranges: Area bearing and yield per acre, by State, 1980/81 to date</v>
      </c>
    </row>
    <row r="21" spans="1:2">
      <c r="A21" s="98" t="s">
        <v>19</v>
      </c>
      <c r="B21" s="99" t="str">
        <f>'C-20'!A1</f>
        <v>Table C-20--Oranges: Production, by State, 1980/81 to date</v>
      </c>
    </row>
    <row r="22" spans="1:2">
      <c r="A22" s="98" t="s">
        <v>20</v>
      </c>
      <c r="B22" s="99" t="str">
        <f>'C-21'!A1</f>
        <v>Table C-21--Oranges: Utilized production, by State, 1980/81 to date</v>
      </c>
    </row>
    <row r="23" spans="1:2" ht="28.5">
      <c r="A23" s="98" t="s">
        <v>21</v>
      </c>
      <c r="B23" s="99" t="str">
        <f>'C-22'!A1</f>
        <v>Table C-22--Oranges: Price received by growers - equivalent on-tree returns, by State, 1980/81 to date¹</v>
      </c>
    </row>
    <row r="24" spans="1:2" ht="28.5">
      <c r="A24" s="98" t="s">
        <v>22</v>
      </c>
      <c r="B24" s="99" t="str">
        <f>'C-23'!A1</f>
        <v>Table C-23--Oranges: Price received by growers - equivalent on-tree returns, monthly, Arizona, 1980/81 to 2013/14¹</v>
      </c>
    </row>
    <row r="25" spans="1:2" ht="28.5">
      <c r="A25" s="98" t="s">
        <v>23</v>
      </c>
      <c r="B25" s="99" t="str">
        <f>'C-24'!A1</f>
        <v>Table C-24--Oranges: Price received by growers - equivalent on-tree returns, monthly, California, 1980/81 to 2019/20¹</v>
      </c>
    </row>
    <row r="26" spans="1:2" ht="28.5">
      <c r="A26" s="98" t="s">
        <v>24</v>
      </c>
      <c r="B26" s="99" t="str">
        <f>'C-25'!A1</f>
        <v>Table C-25--Oranges: Price received by growers - equivalent on-tree returns, monthly, Florida, 1980/81 to 2019/20</v>
      </c>
    </row>
    <row r="27" spans="1:2" ht="28.5">
      <c r="A27" s="98" t="s">
        <v>25</v>
      </c>
      <c r="B27" s="99" t="str">
        <f>'C-26'!A1</f>
        <v>Table C-26--Oranges: Price received by growers - equivalent on-tree returns, monthly, Texas, 1980/81 to 2019/20¹</v>
      </c>
    </row>
    <row r="28" spans="1:2" ht="28.5">
      <c r="A28" s="98" t="s">
        <v>26</v>
      </c>
      <c r="B28" s="99" t="str">
        <f>'C-27'!A1</f>
        <v>Table C-27--Oranges: Price received by growers - equivalent on-tree returns, monthly, United States, 1980/81 to date</v>
      </c>
    </row>
    <row r="29" spans="1:2">
      <c r="A29" s="98" t="s">
        <v>27</v>
      </c>
      <c r="B29" s="99" t="str">
        <f>'C-28'!A1</f>
        <v>Table C-28--Oranges, processed: Utilized production, Florida, 1980/81 to date¹˒ ²</v>
      </c>
    </row>
    <row r="30" spans="1:2" ht="28.5">
      <c r="A30" s="98" t="s">
        <v>28</v>
      </c>
      <c r="B30" s="99" t="str">
        <f>'C-29'!A1</f>
        <v>Table C-29--Oranges, frozen concentrate: Processors stocks, pack, supplies, and movement, Florida, 1980/81 to date</v>
      </c>
    </row>
    <row r="31" spans="1:2" ht="28.5">
      <c r="A31" s="98" t="s">
        <v>29</v>
      </c>
      <c r="B31" s="99" t="str">
        <f>'C-30'!A1</f>
        <v>Table C-30--Oranges, chilled juice: Processors stocks, pack, supplies, and movement, Florida, 1985/86 to date</v>
      </c>
    </row>
  </sheetData>
  <autoFilter ref="A1:B31" xr:uid="{4D80071E-54F6-41BF-9D52-09AE2B632093}"/>
  <phoneticPr fontId="71" type="noConversion"/>
  <hyperlinks>
    <hyperlink ref="A2" location="'C-1'!A1" display="C-1" xr:uid="{CF8628A7-AD05-485A-A61B-2345A85CDCDB}"/>
    <hyperlink ref="A3" location="'C-2'!A1" display="C-2" xr:uid="{87C4F51B-B583-466C-A7C2-584AB322A387}"/>
    <hyperlink ref="A4" location="'C-3'!A1" display="C-3" xr:uid="{808032D9-49C5-49B7-BBD7-B9C3D143C81F}"/>
    <hyperlink ref="A5" location="'C-4'!A1" display="C-4" xr:uid="{35CC3E72-C3F5-401C-8FDE-1007E8828A00}"/>
    <hyperlink ref="A6" location="'C-5'!A1" display="C-5" xr:uid="{742DC0C9-ED87-4961-81D4-7373D3F4C963}"/>
    <hyperlink ref="A7" location="'C-6'!A1" display="C-6" xr:uid="{DB8DE9E3-106D-4009-A0D5-9554791B5187}"/>
    <hyperlink ref="A8" location="'C-7'!A1" display="C-7" xr:uid="{75CAA2F5-B727-4EED-BE62-539DD8F6C2BC}"/>
    <hyperlink ref="A9" location="'C-8'!A1" display="C-8" xr:uid="{35690967-453E-4B9D-91E9-A5392373E0F1}"/>
    <hyperlink ref="A10" location="'C-9'!A1" display="C-9" xr:uid="{3463C5A9-39C6-4CBC-B907-D32591B75720}"/>
    <hyperlink ref="A11" location="'C-10'!A1" display="C-10" xr:uid="{CF7D379B-E5A1-4E21-8350-4BBCBE0D04A4}"/>
    <hyperlink ref="A12" location="'C-11'!A1" display="C-11" xr:uid="{313AC155-30D7-4C0C-A6FD-35CB226806F3}"/>
    <hyperlink ref="A13" location="'C-12'!A1" display="C-12" xr:uid="{CFDD5611-8C40-44FD-9046-0728819DB5D9}"/>
    <hyperlink ref="A14" location="'C-13'!A1" display="C-13" xr:uid="{5930DAFB-15A2-4F9C-AE9E-17E126BF040D}"/>
    <hyperlink ref="A15" location="'C-14'!A1" display="C-14" xr:uid="{A67B2712-70BB-41E1-9C49-F0A4A4BE508E}"/>
    <hyperlink ref="A16" location="'C-15'!A1" display="C-15" xr:uid="{52AB3BA0-AC05-4D2C-B1BF-39D50BAD2D4E}"/>
    <hyperlink ref="A17" location="'C-16'!A1" display="C-16" xr:uid="{AF5F1466-16A5-4DA3-A8EB-5CADFABA87C2}"/>
    <hyperlink ref="A18" location="'C-17'!A1" display="C-17" xr:uid="{A5CDFE20-B45F-476C-B529-398BDA3E0C80}"/>
    <hyperlink ref="A19" location="'C-18'!A1" display="C-18" xr:uid="{0A2762DA-C56D-43AE-ACE5-B037C649A6F3}"/>
    <hyperlink ref="A20" location="'C-19'!A1" display="C-19" xr:uid="{6EF16249-3B17-4FA0-8FAA-31ACD3770CE8}"/>
    <hyperlink ref="A21" location="'C-20'!A1" display="C-20" xr:uid="{F5C3374C-28B9-42B9-A619-DDF3776B8FD1}"/>
    <hyperlink ref="A22" location="'C-21'!A1" display="C-21" xr:uid="{5ED0229F-8D46-4A6B-858B-46E49A8CE9B1}"/>
    <hyperlink ref="A23" location="'C-22'!A1" display="C-22" xr:uid="{3976AAEA-8057-40A7-AF83-2B44698F581F}"/>
    <hyperlink ref="A24" location="'C-23'!A1" display="C-23" xr:uid="{3AF929AA-113B-418B-8344-05BA9E964A82}"/>
    <hyperlink ref="A25" location="'C-24'!A1" display="C-24" xr:uid="{5B05AC31-E544-4B3D-9413-FC0909F7DF2C}"/>
    <hyperlink ref="A26" location="'C-25'!A1" display="C-25" xr:uid="{BDE92EBE-36AD-4F7F-A7D9-56B7C592EF6A}"/>
    <hyperlink ref="A27" location="'C-26'!A1" display="C-26" xr:uid="{C6C45068-458D-495F-9581-23031300CE60}"/>
    <hyperlink ref="A28" location="'C-27'!A1" display="C-27" xr:uid="{3874BA75-87AD-42AC-821C-FEB166444CAE}"/>
    <hyperlink ref="A29" location="'C-28'!A1" display="C-28" xr:uid="{1380988F-3E7C-4DE6-8237-33022F023710}"/>
    <hyperlink ref="A30" location="'C-29'!A1" display="C-29" xr:uid="{6A6F151A-893E-4731-A357-4FBC941CE361}"/>
    <hyperlink ref="A31" location="'C-30'!A1" display="C-30" xr:uid="{C09F9D8D-D2D8-45AB-A35D-138EA298937B}"/>
  </hyperlink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6D7B1-68C6-4ACD-ACAD-ADCEC5D36938}">
  <sheetPr transitionEvaluation="1" codeName="Sheet57">
    <pageSetUpPr autoPageBreaks="0" fitToPage="1"/>
  </sheetPr>
  <dimension ref="A1:R51"/>
  <sheetViews>
    <sheetView workbookViewId="0"/>
  </sheetViews>
  <sheetFormatPr defaultColWidth="9.7109375" defaultRowHeight="11.25"/>
  <cols>
    <col min="1" max="1" width="11.140625" style="9" customWidth="1"/>
    <col min="2" max="14" width="14.42578125" style="9" customWidth="1"/>
    <col min="15" max="15" width="18.42578125" style="9" customWidth="1"/>
    <col min="16" max="16" width="10.85546875" style="9" bestFit="1" customWidth="1"/>
    <col min="17" max="16384" width="9.7109375" style="9"/>
  </cols>
  <sheetData>
    <row r="1" spans="1:15" ht="11.25" customHeight="1">
      <c r="A1" s="180" t="s">
        <v>86</v>
      </c>
      <c r="B1" s="1"/>
      <c r="C1" s="1"/>
      <c r="D1" s="1"/>
      <c r="E1" s="1"/>
      <c r="F1" s="1"/>
      <c r="G1" s="1"/>
      <c r="H1" s="1"/>
      <c r="I1" s="1"/>
      <c r="J1" s="1"/>
      <c r="K1" s="1"/>
      <c r="L1" s="1"/>
      <c r="M1" s="1"/>
      <c r="N1" s="1"/>
    </row>
    <row r="2" spans="1:15" ht="32.450000000000003" customHeight="1">
      <c r="A2" s="176" t="s">
        <v>74</v>
      </c>
      <c r="B2" s="106" t="s">
        <v>87</v>
      </c>
      <c r="C2" s="106" t="s">
        <v>88</v>
      </c>
      <c r="D2" s="106" t="s">
        <v>89</v>
      </c>
      <c r="E2" s="106" t="s">
        <v>90</v>
      </c>
      <c r="F2" s="106" t="s">
        <v>91</v>
      </c>
      <c r="G2" s="106" t="s">
        <v>92</v>
      </c>
      <c r="H2" s="106" t="s">
        <v>93</v>
      </c>
      <c r="I2" s="106" t="s">
        <v>94</v>
      </c>
      <c r="J2" s="106" t="s">
        <v>95</v>
      </c>
      <c r="K2" s="106" t="s">
        <v>96</v>
      </c>
      <c r="L2" s="205"/>
      <c r="M2" s="205"/>
      <c r="N2" s="205"/>
    </row>
    <row r="3" spans="1:15" s="27" customFormat="1" ht="15">
      <c r="A3" s="9" t="s">
        <v>75</v>
      </c>
      <c r="B3" s="37">
        <v>125.6</v>
      </c>
      <c r="C3" s="34">
        <v>17.022292993630575</v>
      </c>
      <c r="D3" s="37">
        <v>21.8</v>
      </c>
      <c r="E3" s="34">
        <v>12.064220183486238</v>
      </c>
      <c r="F3" s="37">
        <v>41.5</v>
      </c>
      <c r="G3" s="34">
        <v>6.4578313253012052</v>
      </c>
      <c r="H3" s="19">
        <v>8.1</v>
      </c>
      <c r="I3" s="34">
        <v>11.111111111111111</v>
      </c>
      <c r="J3" s="37">
        <v>197</v>
      </c>
      <c r="K3" s="34">
        <v>14.00507614213198</v>
      </c>
      <c r="L3" s="34"/>
      <c r="M3"/>
      <c r="N3"/>
      <c r="O3"/>
    </row>
    <row r="4" spans="1:15" ht="11.25" customHeight="1">
      <c r="A4" s="9" t="s">
        <v>76</v>
      </c>
      <c r="B4" s="37">
        <v>127.8</v>
      </c>
      <c r="C4" s="34">
        <v>15.993740219092333</v>
      </c>
      <c r="D4" s="37">
        <v>22</v>
      </c>
      <c r="E4" s="34">
        <v>9.1363636363636367</v>
      </c>
      <c r="F4" s="37">
        <v>41.1</v>
      </c>
      <c r="G4" s="34">
        <v>13.527980535279806</v>
      </c>
      <c r="H4" s="19">
        <v>8.1999999999999993</v>
      </c>
      <c r="I4" s="34">
        <v>9.3902439024390247</v>
      </c>
      <c r="J4" s="37">
        <v>199.1</v>
      </c>
      <c r="K4" s="34">
        <v>14.455047714716223</v>
      </c>
      <c r="L4" s="34"/>
      <c r="M4"/>
      <c r="N4"/>
      <c r="O4"/>
    </row>
    <row r="5" spans="1:15" ht="11.25" customHeight="1">
      <c r="A5" s="9" t="s">
        <v>77</v>
      </c>
      <c r="B5" s="37">
        <v>128.6</v>
      </c>
      <c r="C5" s="34">
        <v>13.01710730948678</v>
      </c>
      <c r="D5" s="37">
        <v>21.7</v>
      </c>
      <c r="E5" s="34">
        <v>10.967741935483872</v>
      </c>
      <c r="F5" s="37">
        <v>42.2</v>
      </c>
      <c r="G5" s="34">
        <v>10.616113744075829</v>
      </c>
      <c r="H5" s="19">
        <v>6.8</v>
      </c>
      <c r="I5" s="34">
        <v>15.44</v>
      </c>
      <c r="J5" s="37">
        <v>199.3</v>
      </c>
      <c r="K5" s="34">
        <v>12.37</v>
      </c>
      <c r="L5" s="34"/>
      <c r="M5"/>
      <c r="N5"/>
      <c r="O5"/>
    </row>
    <row r="6" spans="1:15" ht="11.25" customHeight="1">
      <c r="A6" s="9" t="s">
        <v>78</v>
      </c>
      <c r="B6" s="37">
        <v>119.6</v>
      </c>
      <c r="C6" s="34">
        <v>14.531772575250837</v>
      </c>
      <c r="D6" s="37">
        <v>21.9</v>
      </c>
      <c r="E6" s="34">
        <v>10.87</v>
      </c>
      <c r="F6" s="37">
        <v>43.3</v>
      </c>
      <c r="G6" s="34">
        <v>2.956120092378753</v>
      </c>
      <c r="H6" s="19">
        <v>6.8</v>
      </c>
      <c r="I6" s="34">
        <v>11.77</v>
      </c>
      <c r="J6" s="37">
        <v>191.6</v>
      </c>
      <c r="K6" s="34">
        <v>11.4</v>
      </c>
      <c r="L6" s="34"/>
      <c r="M6"/>
      <c r="N6"/>
      <c r="O6"/>
    </row>
    <row r="7" spans="1:15" ht="11.25" customHeight="1">
      <c r="A7" s="9" t="s">
        <v>79</v>
      </c>
      <c r="B7" s="37">
        <v>115.5</v>
      </c>
      <c r="C7" s="34">
        <v>16.19047619047619</v>
      </c>
      <c r="D7" s="37">
        <v>21.1</v>
      </c>
      <c r="E7" s="34">
        <v>13.696682464454975</v>
      </c>
      <c r="F7" s="37">
        <v>19.100000000000001</v>
      </c>
      <c r="G7" s="35" t="s">
        <v>36</v>
      </c>
      <c r="H7" s="19">
        <v>7.1</v>
      </c>
      <c r="I7" s="34">
        <v>15.07</v>
      </c>
      <c r="J7" s="37">
        <v>162.80000000000001</v>
      </c>
      <c r="K7" s="34">
        <v>13.92</v>
      </c>
      <c r="L7" s="34"/>
      <c r="M7"/>
      <c r="N7"/>
      <c r="O7"/>
    </row>
    <row r="8" spans="1:15" ht="11.25" customHeight="1">
      <c r="A8" s="9" t="s">
        <v>80</v>
      </c>
      <c r="B8" s="37">
        <v>105.1</v>
      </c>
      <c r="C8" s="34">
        <v>18.905803996194102</v>
      </c>
      <c r="D8" s="37">
        <v>20.9</v>
      </c>
      <c r="E8" s="34">
        <v>12.727272727272728</v>
      </c>
      <c r="F8" s="37">
        <v>13.5</v>
      </c>
      <c r="G8" s="34">
        <v>0.67</v>
      </c>
      <c r="H8" s="19">
        <v>5.7</v>
      </c>
      <c r="I8" s="34">
        <v>15.79</v>
      </c>
      <c r="J8" s="37">
        <v>145.19999999999999</v>
      </c>
      <c r="K8" s="34">
        <v>16.2</v>
      </c>
      <c r="L8" s="34"/>
      <c r="M8"/>
      <c r="N8"/>
      <c r="O8"/>
    </row>
    <row r="9" spans="1:15" ht="11.25" customHeight="1">
      <c r="A9" s="9" t="s">
        <v>81</v>
      </c>
      <c r="B9" s="37">
        <v>106</v>
      </c>
      <c r="C9" s="34">
        <v>19.962264150943398</v>
      </c>
      <c r="D9" s="37">
        <v>20.8</v>
      </c>
      <c r="E9" s="34">
        <v>14.663461538461538</v>
      </c>
      <c r="F9" s="37">
        <v>15.2</v>
      </c>
      <c r="G9" s="34">
        <v>5.16</v>
      </c>
      <c r="H9" s="19">
        <v>5.9</v>
      </c>
      <c r="I9" s="34">
        <v>14.92</v>
      </c>
      <c r="J9" s="37">
        <v>147.9</v>
      </c>
      <c r="K9" s="34">
        <v>17.489999999999998</v>
      </c>
      <c r="L9" s="34"/>
      <c r="M9"/>
      <c r="N9"/>
      <c r="O9"/>
    </row>
    <row r="10" spans="1:15" ht="11.25" customHeight="1">
      <c r="A10" s="9" t="s">
        <v>82</v>
      </c>
      <c r="B10" s="37">
        <v>106</v>
      </c>
      <c r="C10" s="34">
        <v>21.59433962264151</v>
      </c>
      <c r="D10" s="37">
        <v>20.7</v>
      </c>
      <c r="E10" s="34">
        <v>14.396135265700483</v>
      </c>
      <c r="F10" s="37">
        <v>16</v>
      </c>
      <c r="G10" s="34">
        <v>9.5</v>
      </c>
      <c r="H10" s="19">
        <v>6</v>
      </c>
      <c r="I10" s="34">
        <v>10.333333333333334</v>
      </c>
      <c r="J10" s="37">
        <v>148.69999999999999</v>
      </c>
      <c r="K10" s="34">
        <v>18.836583725622059</v>
      </c>
      <c r="L10" s="34"/>
      <c r="M10"/>
      <c r="N10"/>
      <c r="O10"/>
    </row>
    <row r="11" spans="1:15" ht="11.25" customHeight="1">
      <c r="A11" s="9" t="s">
        <v>83</v>
      </c>
      <c r="B11" s="37">
        <v>106.9</v>
      </c>
      <c r="C11" s="34">
        <v>21.76800748362956</v>
      </c>
      <c r="D11" s="37">
        <v>19.899999999999999</v>
      </c>
      <c r="E11" s="34">
        <v>13.216080402010052</v>
      </c>
      <c r="F11" s="37">
        <v>16.899999999999999</v>
      </c>
      <c r="G11" s="34">
        <v>11.360946745562131</v>
      </c>
      <c r="H11" s="19">
        <v>6.5</v>
      </c>
      <c r="I11" s="34">
        <v>9.5384615384615383</v>
      </c>
      <c r="J11" s="37">
        <v>150.19999999999999</v>
      </c>
      <c r="K11" s="34">
        <v>18.934753661784285</v>
      </c>
      <c r="L11" s="34"/>
      <c r="M11"/>
      <c r="N11"/>
      <c r="O11"/>
    </row>
    <row r="12" spans="1:15" ht="11.25" customHeight="1">
      <c r="A12" s="9" t="s">
        <v>40</v>
      </c>
      <c r="B12" s="37">
        <v>103</v>
      </c>
      <c r="C12" s="34">
        <v>14.737864077669903</v>
      </c>
      <c r="D12" s="37">
        <v>19.2</v>
      </c>
      <c r="E12" s="34">
        <v>16.145833333333336</v>
      </c>
      <c r="F12" s="37">
        <v>18.7</v>
      </c>
      <c r="G12" s="34">
        <v>4.2780748663101607</v>
      </c>
      <c r="H12" s="19">
        <v>6.4</v>
      </c>
      <c r="I12" s="34">
        <v>10.9375</v>
      </c>
      <c r="J12" s="37">
        <v>147.30000000000001</v>
      </c>
      <c r="K12" s="34">
        <v>13.428377460964018</v>
      </c>
      <c r="L12" s="34"/>
      <c r="M12"/>
      <c r="N12"/>
      <c r="O12"/>
    </row>
    <row r="13" spans="1:15" ht="11.25" customHeight="1">
      <c r="A13" s="9" t="s">
        <v>41</v>
      </c>
      <c r="B13" s="37">
        <v>104.2</v>
      </c>
      <c r="C13" s="34">
        <v>18.397312859884835</v>
      </c>
      <c r="D13" s="37">
        <v>18.3</v>
      </c>
      <c r="E13" s="34">
        <v>14.316939890710382</v>
      </c>
      <c r="F13" s="37">
        <v>4.5</v>
      </c>
      <c r="G13" s="35" t="s">
        <v>36</v>
      </c>
      <c r="H13" s="19">
        <v>6.2</v>
      </c>
      <c r="I13" s="34">
        <v>12.419354838709678</v>
      </c>
      <c r="J13" s="37">
        <v>133.19999999999999</v>
      </c>
      <c r="K13" s="34">
        <v>16.936936936936938</v>
      </c>
      <c r="L13" s="34"/>
      <c r="M13"/>
      <c r="N13"/>
      <c r="O13"/>
    </row>
    <row r="14" spans="1:15" ht="11.25" customHeight="1">
      <c r="A14" s="9" t="s">
        <v>42</v>
      </c>
      <c r="B14" s="37">
        <v>104.7</v>
      </c>
      <c r="C14" s="34">
        <v>17.212499999999999</v>
      </c>
      <c r="D14" s="37">
        <v>18.5</v>
      </c>
      <c r="E14" s="34">
        <v>18.1235</v>
      </c>
      <c r="F14" s="37">
        <v>7.5</v>
      </c>
      <c r="G14" s="34">
        <v>0.36</v>
      </c>
      <c r="H14" s="19">
        <v>5.9</v>
      </c>
      <c r="I14" s="34">
        <v>15.9125</v>
      </c>
      <c r="J14" s="37">
        <v>136.6</v>
      </c>
      <c r="K14" s="34">
        <v>16.281112737920939</v>
      </c>
      <c r="L14" s="34"/>
      <c r="M14"/>
      <c r="N14"/>
      <c r="O14"/>
    </row>
    <row r="15" spans="1:15" ht="11.25" customHeight="1">
      <c r="A15" s="9" t="s">
        <v>43</v>
      </c>
      <c r="B15" s="37">
        <v>111.9</v>
      </c>
      <c r="C15" s="34">
        <v>20.952500000000001</v>
      </c>
      <c r="D15" s="37">
        <v>17.8</v>
      </c>
      <c r="E15" s="34">
        <v>17.319500000000001</v>
      </c>
      <c r="F15" s="37">
        <v>10.09</v>
      </c>
      <c r="G15" s="34">
        <v>7.44</v>
      </c>
      <c r="H15" s="19">
        <v>5.8</v>
      </c>
      <c r="I15" s="34">
        <v>12.4285</v>
      </c>
      <c r="J15" s="37">
        <v>145.6</v>
      </c>
      <c r="K15" s="34">
        <v>19.168956043956044</v>
      </c>
      <c r="L15" s="34"/>
      <c r="M15"/>
      <c r="N15"/>
      <c r="O15"/>
    </row>
    <row r="16" spans="1:15" ht="11.25" customHeight="1">
      <c r="A16" s="9" t="s">
        <v>44</v>
      </c>
      <c r="B16" s="37">
        <v>118.3</v>
      </c>
      <c r="C16" s="34">
        <v>18.36</v>
      </c>
      <c r="D16" s="37">
        <v>18</v>
      </c>
      <c r="E16" s="34">
        <v>17.319500000000001</v>
      </c>
      <c r="F16" s="37">
        <v>12.76</v>
      </c>
      <c r="G16" s="34">
        <v>9.4</v>
      </c>
      <c r="H16" s="19">
        <v>5.6</v>
      </c>
      <c r="I16" s="34">
        <v>10.4855</v>
      </c>
      <c r="J16" s="37">
        <v>154.69999999999999</v>
      </c>
      <c r="K16" s="34">
        <v>17.201034259857792</v>
      </c>
      <c r="L16" s="34"/>
      <c r="M16"/>
      <c r="N16"/>
      <c r="O16"/>
    </row>
    <row r="17" spans="1:16" ht="11.25" customHeight="1">
      <c r="A17" s="9" t="s">
        <v>45</v>
      </c>
      <c r="B17" s="37">
        <v>127.3</v>
      </c>
      <c r="C17" s="34">
        <v>18.62</v>
      </c>
      <c r="D17" s="37">
        <v>18.399999999999999</v>
      </c>
      <c r="E17" s="34">
        <v>16.9175</v>
      </c>
      <c r="F17" s="37">
        <v>15</v>
      </c>
      <c r="G17" s="34">
        <v>12.44</v>
      </c>
      <c r="H17" s="19">
        <v>5.4</v>
      </c>
      <c r="I17" s="34">
        <v>8.6765000000000008</v>
      </c>
      <c r="J17" s="37">
        <v>166.1</v>
      </c>
      <c r="K17" s="34">
        <v>17.531607465382301</v>
      </c>
      <c r="L17" s="34"/>
      <c r="M17"/>
      <c r="N17"/>
      <c r="O17"/>
    </row>
    <row r="18" spans="1:16" ht="11.25" customHeight="1">
      <c r="A18" s="9" t="s">
        <v>46</v>
      </c>
      <c r="B18" s="37">
        <v>132.80000000000001</v>
      </c>
      <c r="C18" s="34">
        <v>16.745000000000001</v>
      </c>
      <c r="D18" s="37">
        <v>18.8</v>
      </c>
      <c r="E18" s="34">
        <v>14.438499999999999</v>
      </c>
      <c r="F18" s="37">
        <v>17.7</v>
      </c>
      <c r="G18" s="34">
        <v>10.28</v>
      </c>
      <c r="H18" s="19">
        <v>5</v>
      </c>
      <c r="I18" s="34">
        <v>8.0399999999999991</v>
      </c>
      <c r="J18" s="37">
        <v>174.3</v>
      </c>
      <c r="K18" s="34">
        <v>15.59380378657487</v>
      </c>
      <c r="L18" s="34"/>
      <c r="M18"/>
      <c r="N18"/>
      <c r="O18"/>
    </row>
    <row r="19" spans="1:16" ht="11.25" customHeight="1">
      <c r="A19" s="9" t="s">
        <v>47</v>
      </c>
      <c r="B19" s="37">
        <v>139.19999999999999</v>
      </c>
      <c r="C19" s="34">
        <v>17.0425</v>
      </c>
      <c r="D19" s="37">
        <v>18</v>
      </c>
      <c r="E19" s="34">
        <v>15.276</v>
      </c>
      <c r="F19" s="37">
        <v>20.399999999999999</v>
      </c>
      <c r="G19" s="34">
        <v>10.4</v>
      </c>
      <c r="H19" s="19">
        <v>4.4000000000000004</v>
      </c>
      <c r="I19" s="34">
        <v>6.0970000000000004</v>
      </c>
      <c r="J19" s="37">
        <v>182</v>
      </c>
      <c r="K19" s="34">
        <v>15.851648351648352</v>
      </c>
      <c r="L19" s="34"/>
      <c r="M19"/>
      <c r="N19"/>
      <c r="O19"/>
    </row>
    <row r="20" spans="1:16" ht="11.25" customHeight="1">
      <c r="A20" s="9" t="s">
        <v>48</v>
      </c>
      <c r="B20" s="37">
        <v>127.8</v>
      </c>
      <c r="C20" s="34">
        <v>16.489999999999998</v>
      </c>
      <c r="D20" s="37">
        <v>16.8</v>
      </c>
      <c r="E20" s="34">
        <v>15.946</v>
      </c>
      <c r="F20" s="37">
        <v>21.3</v>
      </c>
      <c r="G20" s="34">
        <v>9</v>
      </c>
      <c r="H20" s="19">
        <v>4</v>
      </c>
      <c r="I20" s="34">
        <v>6.7</v>
      </c>
      <c r="J20" s="37">
        <v>169.9</v>
      </c>
      <c r="K20" s="34">
        <v>15.261918775750441</v>
      </c>
      <c r="L20" s="34"/>
      <c r="M20"/>
      <c r="N20"/>
      <c r="O20"/>
    </row>
    <row r="21" spans="1:16" ht="11.25" customHeight="1">
      <c r="A21" s="9" t="s">
        <v>49</v>
      </c>
      <c r="B21" s="37">
        <v>116.6</v>
      </c>
      <c r="C21" s="34">
        <v>17.170000000000002</v>
      </c>
      <c r="D21" s="37">
        <v>16.600000000000001</v>
      </c>
      <c r="E21" s="34">
        <v>14.74</v>
      </c>
      <c r="F21" s="37">
        <v>20</v>
      </c>
      <c r="G21" s="34">
        <v>12.2</v>
      </c>
      <c r="H21" s="19">
        <v>3.3</v>
      </c>
      <c r="I21" s="34">
        <v>7.6044999999999998</v>
      </c>
      <c r="J21" s="37">
        <v>156.5</v>
      </c>
      <c r="K21" s="34">
        <v>16.057507987220447</v>
      </c>
      <c r="L21" s="34"/>
      <c r="M21"/>
      <c r="N21"/>
      <c r="O21"/>
    </row>
    <row r="22" spans="1:16" ht="11.25" customHeight="1">
      <c r="A22" s="28" t="s">
        <v>50</v>
      </c>
      <c r="B22" s="37">
        <v>114.1</v>
      </c>
      <c r="C22" s="34">
        <v>19.89</v>
      </c>
      <c r="D22" s="37">
        <v>16.600000000000001</v>
      </c>
      <c r="E22" s="34">
        <v>14.539</v>
      </c>
      <c r="F22" s="37">
        <v>20</v>
      </c>
      <c r="G22" s="34">
        <v>11.88</v>
      </c>
      <c r="H22" s="19">
        <v>2.8</v>
      </c>
      <c r="I22" s="34">
        <v>5.3935000000000004</v>
      </c>
      <c r="J22" s="37">
        <v>153.5</v>
      </c>
      <c r="K22" s="34">
        <v>18</v>
      </c>
      <c r="L22" s="34"/>
      <c r="M22"/>
      <c r="N22"/>
      <c r="O22"/>
    </row>
    <row r="23" spans="1:16" ht="11.25" customHeight="1">
      <c r="A23" s="28" t="s">
        <v>51</v>
      </c>
      <c r="B23" s="37">
        <v>107.8</v>
      </c>
      <c r="C23" s="34">
        <v>18.147500000000001</v>
      </c>
      <c r="D23" s="37">
        <v>15.4</v>
      </c>
      <c r="E23" s="34">
        <v>13.701499999999999</v>
      </c>
      <c r="F23" s="37">
        <v>20</v>
      </c>
      <c r="G23" s="34">
        <v>14.4</v>
      </c>
      <c r="H23" s="19">
        <v>2</v>
      </c>
      <c r="I23" s="34">
        <v>4.1875</v>
      </c>
      <c r="J23" s="37">
        <v>145.19999999999999</v>
      </c>
      <c r="K23" s="34">
        <v>16.955922865013775</v>
      </c>
      <c r="L23" s="34"/>
      <c r="M23"/>
      <c r="N23"/>
      <c r="O23"/>
    </row>
    <row r="24" spans="1:16" ht="11.25" customHeight="1">
      <c r="A24" s="28" t="s">
        <v>52</v>
      </c>
      <c r="B24" s="37">
        <v>101.3</v>
      </c>
      <c r="C24" s="34">
        <v>19.592500000000001</v>
      </c>
      <c r="D24" s="37">
        <v>14</v>
      </c>
      <c r="E24" s="34">
        <v>14.1035</v>
      </c>
      <c r="F24" s="37">
        <v>19</v>
      </c>
      <c r="G24" s="34">
        <v>12.44</v>
      </c>
      <c r="H24" s="19">
        <v>2</v>
      </c>
      <c r="I24" s="34">
        <v>2.68</v>
      </c>
      <c r="J24" s="37">
        <v>136.30000000000001</v>
      </c>
      <c r="K24" s="34">
        <v>17.784299339691856</v>
      </c>
      <c r="L24" s="206"/>
      <c r="M24"/>
      <c r="N24"/>
      <c r="O24"/>
    </row>
    <row r="25" spans="1:16" ht="11.25" customHeight="1">
      <c r="A25" s="28" t="s">
        <v>53</v>
      </c>
      <c r="B25" s="37">
        <v>95.5</v>
      </c>
      <c r="C25" s="34">
        <v>17.212499999999999</v>
      </c>
      <c r="D25" s="37">
        <v>13</v>
      </c>
      <c r="E25" s="34">
        <v>14.438499999999999</v>
      </c>
      <c r="F25" s="37">
        <v>18.5</v>
      </c>
      <c r="G25" s="34">
        <v>12.2</v>
      </c>
      <c r="H25" s="19">
        <v>1.4</v>
      </c>
      <c r="I25" s="34">
        <v>3.1154999999999999</v>
      </c>
      <c r="J25" s="37">
        <v>128.4</v>
      </c>
      <c r="K25" s="34">
        <v>16.066978193146415</v>
      </c>
      <c r="L25" s="206"/>
      <c r="M25"/>
      <c r="N25"/>
      <c r="O25"/>
    </row>
    <row r="26" spans="1:16" ht="11.25" customHeight="1">
      <c r="A26" s="9" t="s">
        <v>54</v>
      </c>
      <c r="B26" s="37">
        <v>82.3</v>
      </c>
      <c r="C26" s="34">
        <v>21.122499999999999</v>
      </c>
      <c r="D26" s="37">
        <v>12</v>
      </c>
      <c r="E26" s="34">
        <v>16.180499999999999</v>
      </c>
      <c r="F26" s="37">
        <v>18.5</v>
      </c>
      <c r="G26" s="34">
        <v>12.32</v>
      </c>
      <c r="H26" s="19">
        <v>1.2</v>
      </c>
      <c r="I26" s="34">
        <v>3.9195000000000002</v>
      </c>
      <c r="J26" s="37">
        <v>114</v>
      </c>
      <c r="K26" s="34">
        <v>18.991228070175438</v>
      </c>
      <c r="L26" s="206"/>
      <c r="M26"/>
      <c r="N26"/>
      <c r="O26"/>
    </row>
    <row r="27" spans="1:16" ht="11.25" customHeight="1">
      <c r="A27" s="9" t="s">
        <v>55</v>
      </c>
      <c r="B27" s="37">
        <v>71</v>
      </c>
      <c r="C27" s="34">
        <v>7.65</v>
      </c>
      <c r="D27" s="37">
        <v>11</v>
      </c>
      <c r="E27" s="34">
        <v>18.592500000000001</v>
      </c>
      <c r="F27" s="37">
        <v>18.5</v>
      </c>
      <c r="G27" s="34">
        <v>14.28</v>
      </c>
      <c r="H27" s="19">
        <v>1</v>
      </c>
      <c r="I27" s="34">
        <v>4.6900000000000004</v>
      </c>
      <c r="J27" s="37">
        <v>101.5</v>
      </c>
      <c r="K27" s="34">
        <v>10.029556650246306</v>
      </c>
      <c r="L27" s="206"/>
      <c r="M27"/>
      <c r="N27"/>
      <c r="O27"/>
      <c r="P27" s="204"/>
    </row>
    <row r="28" spans="1:16" ht="11.25" customHeight="1">
      <c r="A28" s="9" t="s">
        <v>56</v>
      </c>
      <c r="B28" s="37">
        <v>59.8</v>
      </c>
      <c r="C28" s="34">
        <v>13.727499999999999</v>
      </c>
      <c r="D28" s="37">
        <v>10</v>
      </c>
      <c r="E28" s="34">
        <v>20.100000000000001</v>
      </c>
      <c r="F28" s="37">
        <v>18.5</v>
      </c>
      <c r="G28" s="34">
        <v>11.24</v>
      </c>
      <c r="H28" s="19">
        <v>0.8</v>
      </c>
      <c r="I28" s="34">
        <v>4.1875</v>
      </c>
      <c r="J28" s="37">
        <v>89.1</v>
      </c>
      <c r="K28" s="34">
        <v>13.827160493827162</v>
      </c>
      <c r="L28" s="206"/>
      <c r="M28"/>
      <c r="N28"/>
      <c r="O28"/>
      <c r="P28" s="204"/>
    </row>
    <row r="29" spans="1:16" ht="11.25" customHeight="1">
      <c r="A29" s="9" t="s">
        <v>57</v>
      </c>
      <c r="B29" s="37">
        <v>57.4</v>
      </c>
      <c r="C29" s="34">
        <v>20.145</v>
      </c>
      <c r="D29" s="37">
        <v>9.6</v>
      </c>
      <c r="E29" s="34">
        <v>19.195499999999999</v>
      </c>
      <c r="F29" s="37">
        <v>18.5</v>
      </c>
      <c r="G29" s="34">
        <v>15.36</v>
      </c>
      <c r="H29" s="19">
        <v>0.6</v>
      </c>
      <c r="I29" s="34">
        <v>5.5945</v>
      </c>
      <c r="J29" s="37">
        <v>86.1</v>
      </c>
      <c r="K29" s="34">
        <v>18.896631823461092</v>
      </c>
      <c r="L29" s="206"/>
      <c r="M29"/>
      <c r="N29"/>
      <c r="O29"/>
      <c r="P29" s="204"/>
    </row>
    <row r="30" spans="1:16" ht="11.25" customHeight="1">
      <c r="A30" s="9" t="s">
        <v>58</v>
      </c>
      <c r="B30" s="37">
        <v>54.8</v>
      </c>
      <c r="C30" s="34">
        <v>20.612500000000001</v>
      </c>
      <c r="D30" s="37">
        <v>9.6</v>
      </c>
      <c r="E30" s="34">
        <v>18.157</v>
      </c>
      <c r="F30" s="37">
        <v>18.5</v>
      </c>
      <c r="G30" s="34">
        <v>12.96</v>
      </c>
      <c r="H30" s="19">
        <v>0.5</v>
      </c>
      <c r="I30" s="34">
        <v>6.7</v>
      </c>
      <c r="J30" s="37">
        <v>83.4</v>
      </c>
      <c r="K30" s="34">
        <v>18.561151079136689</v>
      </c>
      <c r="L30" s="206"/>
      <c r="M30"/>
      <c r="N30"/>
      <c r="O30"/>
      <c r="P30" s="204"/>
    </row>
    <row r="31" spans="1:16" ht="11.25" customHeight="1">
      <c r="A31" s="9" t="s">
        <v>59</v>
      </c>
      <c r="B31" s="37">
        <v>51.9</v>
      </c>
      <c r="C31" s="34">
        <v>17.765000000000001</v>
      </c>
      <c r="D31" s="37">
        <v>9.6</v>
      </c>
      <c r="E31" s="34">
        <v>16.75</v>
      </c>
      <c r="F31" s="37">
        <v>18.5</v>
      </c>
      <c r="G31" s="34">
        <v>11.88</v>
      </c>
      <c r="H31" s="19">
        <v>0.4</v>
      </c>
      <c r="I31" s="34">
        <v>2.1105</v>
      </c>
      <c r="J31" s="37">
        <v>80.400000000000006</v>
      </c>
      <c r="K31" s="34">
        <v>16.218905472636816</v>
      </c>
      <c r="L31" s="206"/>
      <c r="M31"/>
      <c r="N31"/>
      <c r="O31"/>
      <c r="P31" s="204"/>
    </row>
    <row r="32" spans="1:16" ht="11.25" customHeight="1">
      <c r="A32" s="9" t="s">
        <v>60</v>
      </c>
      <c r="B32" s="37">
        <v>48.1</v>
      </c>
      <c r="C32" s="34">
        <v>17.934999999999999</v>
      </c>
      <c r="D32" s="37">
        <v>9.6</v>
      </c>
      <c r="E32" s="34">
        <v>15.711499999999999</v>
      </c>
      <c r="F32" s="37">
        <v>18</v>
      </c>
      <c r="G32" s="34">
        <v>12.44</v>
      </c>
      <c r="H32" s="19" t="s">
        <v>36</v>
      </c>
      <c r="I32" s="19" t="s">
        <v>36</v>
      </c>
      <c r="J32" s="37">
        <v>75.7</v>
      </c>
      <c r="K32" s="34">
        <v>16.354029062087186</v>
      </c>
      <c r="L32" s="206"/>
      <c r="M32"/>
      <c r="N32"/>
      <c r="O32"/>
      <c r="P32" s="204"/>
    </row>
    <row r="33" spans="1:18" ht="11.25" customHeight="1">
      <c r="A33" s="9" t="s">
        <v>61</v>
      </c>
      <c r="B33" s="37">
        <v>46.5</v>
      </c>
      <c r="C33" s="34">
        <v>18.0625</v>
      </c>
      <c r="D33" s="37">
        <v>9.6</v>
      </c>
      <c r="E33" s="34">
        <v>17.96</v>
      </c>
      <c r="F33" s="37">
        <v>17.5</v>
      </c>
      <c r="G33" s="34">
        <v>14.4</v>
      </c>
      <c r="H33" s="19" t="s">
        <v>36</v>
      </c>
      <c r="I33" s="19" t="s">
        <v>36</v>
      </c>
      <c r="J33" s="37">
        <v>73.599999999999994</v>
      </c>
      <c r="K33" s="34">
        <v>17.173913043478262</v>
      </c>
      <c r="L33" s="206"/>
      <c r="M33"/>
      <c r="N33"/>
      <c r="O33"/>
      <c r="P33" s="204"/>
    </row>
    <row r="34" spans="1:18" ht="11.25" customHeight="1">
      <c r="A34" s="9" t="s">
        <v>62</v>
      </c>
      <c r="B34" s="37">
        <v>45.5</v>
      </c>
      <c r="C34" s="34">
        <v>17.59</v>
      </c>
      <c r="D34" s="37">
        <v>9.6999999999999993</v>
      </c>
      <c r="E34" s="34">
        <v>16.48</v>
      </c>
      <c r="F34" s="37">
        <v>17</v>
      </c>
      <c r="G34" s="34">
        <v>11.28</v>
      </c>
      <c r="H34" s="19" t="s">
        <v>36</v>
      </c>
      <c r="I34" s="19" t="s">
        <v>36</v>
      </c>
      <c r="J34" s="37">
        <v>72.2</v>
      </c>
      <c r="K34" s="34">
        <v>15.97</v>
      </c>
      <c r="L34" s="206"/>
      <c r="M34"/>
      <c r="N34"/>
      <c r="O34"/>
      <c r="P34" s="204"/>
    </row>
    <row r="35" spans="1:18" ht="11.25" customHeight="1">
      <c r="A35" s="28" t="s">
        <v>63</v>
      </c>
      <c r="B35" s="37">
        <v>44.9</v>
      </c>
      <c r="C35" s="34">
        <v>17.38</v>
      </c>
      <c r="D35" s="37">
        <v>10</v>
      </c>
      <c r="E35" s="34">
        <v>18</v>
      </c>
      <c r="F35" s="37">
        <v>16.5</v>
      </c>
      <c r="G35" s="34">
        <v>14.8</v>
      </c>
      <c r="H35" s="19" t="s">
        <v>36</v>
      </c>
      <c r="I35" s="19" t="s">
        <v>36</v>
      </c>
      <c r="J35" s="37">
        <v>71.400000000000006</v>
      </c>
      <c r="K35" s="34">
        <v>16.86</v>
      </c>
      <c r="L35" s="206"/>
      <c r="M35"/>
      <c r="N35"/>
      <c r="O35"/>
      <c r="P35" s="204"/>
    </row>
    <row r="36" spans="1:18" ht="11.25" customHeight="1">
      <c r="A36" s="28" t="s">
        <v>64</v>
      </c>
      <c r="B36" s="37">
        <v>43.1</v>
      </c>
      <c r="C36" s="34">
        <v>15.43</v>
      </c>
      <c r="D36" s="37">
        <v>9.8000000000000007</v>
      </c>
      <c r="E36" s="34">
        <v>15.72</v>
      </c>
      <c r="F36" s="37">
        <v>16.600000000000001</v>
      </c>
      <c r="G36" s="34">
        <v>13.72</v>
      </c>
      <c r="H36" s="19" t="s">
        <v>36</v>
      </c>
      <c r="I36" s="19" t="s">
        <v>36</v>
      </c>
      <c r="J36" s="37">
        <v>69.5</v>
      </c>
      <c r="K36" s="34">
        <v>15.46</v>
      </c>
      <c r="L36" s="206"/>
      <c r="M36"/>
      <c r="N36"/>
      <c r="O36"/>
      <c r="P36" s="204"/>
      <c r="R36" s="203"/>
    </row>
    <row r="37" spans="1:18" ht="11.25" customHeight="1">
      <c r="A37" s="28" t="s">
        <v>65</v>
      </c>
      <c r="B37" s="37">
        <v>40.4</v>
      </c>
      <c r="C37" s="34">
        <v>13.557499999999999</v>
      </c>
      <c r="D37" s="37">
        <v>9.8000000000000007</v>
      </c>
      <c r="E37" s="34">
        <v>19.600000000000001</v>
      </c>
      <c r="F37" s="37">
        <v>17.100000000000001</v>
      </c>
      <c r="G37" s="34">
        <v>9.9600000000000009</v>
      </c>
      <c r="H37" s="19" t="s">
        <v>36</v>
      </c>
      <c r="I37" s="19" t="s">
        <v>36</v>
      </c>
      <c r="J37" s="37">
        <v>67.3</v>
      </c>
      <c r="K37" s="34">
        <v>13.523313521545321</v>
      </c>
      <c r="L37" s="206"/>
      <c r="M37"/>
      <c r="N37"/>
      <c r="O37"/>
      <c r="P37" s="204"/>
      <c r="R37" s="203"/>
    </row>
    <row r="38" spans="1:18" ht="11.25" customHeight="1">
      <c r="A38" s="28" t="s">
        <v>66</v>
      </c>
      <c r="B38" s="37">
        <v>37.5</v>
      </c>
      <c r="C38" s="34">
        <v>12.24</v>
      </c>
      <c r="D38" s="37">
        <v>9.5</v>
      </c>
      <c r="E38" s="34">
        <v>16</v>
      </c>
      <c r="F38" s="37">
        <v>17.100000000000001</v>
      </c>
      <c r="G38" s="34">
        <v>11.24</v>
      </c>
      <c r="H38" s="19" t="s">
        <v>36</v>
      </c>
      <c r="I38" s="19" t="s">
        <v>36</v>
      </c>
      <c r="J38" s="37">
        <v>64.099999999999994</v>
      </c>
      <c r="K38" s="34">
        <v>12.530483619344775</v>
      </c>
      <c r="L38" s="206"/>
      <c r="M38"/>
      <c r="N38"/>
      <c r="O38"/>
      <c r="P38" s="204"/>
      <c r="R38" s="203"/>
    </row>
    <row r="39" spans="1:18" ht="11.25" customHeight="1">
      <c r="A39" s="28" t="s">
        <v>67</v>
      </c>
      <c r="B39" s="37">
        <v>33.799999999999997</v>
      </c>
      <c r="C39" s="34">
        <v>9.7750000000000004</v>
      </c>
      <c r="D39" s="37">
        <v>9.4</v>
      </c>
      <c r="E39" s="34">
        <v>18.72</v>
      </c>
      <c r="F39" s="37">
        <v>16.399999999999999</v>
      </c>
      <c r="G39" s="34">
        <v>11.72</v>
      </c>
      <c r="H39" s="19" t="s">
        <v>36</v>
      </c>
      <c r="I39" s="19" t="s">
        <v>36</v>
      </c>
      <c r="J39" s="37">
        <v>59.6</v>
      </c>
      <c r="K39" s="34">
        <v>11.708053691275166</v>
      </c>
      <c r="L39" s="206"/>
      <c r="M39"/>
      <c r="N39"/>
      <c r="O39"/>
      <c r="P39" s="42"/>
      <c r="R39" s="203"/>
    </row>
    <row r="40" spans="1:18" ht="11.25" customHeight="1">
      <c r="A40" s="28" t="s">
        <v>68</v>
      </c>
      <c r="B40" s="30">
        <v>29.8</v>
      </c>
      <c r="C40" s="55">
        <v>5.5250000000000004</v>
      </c>
      <c r="D40" s="30">
        <v>9.3000000000000007</v>
      </c>
      <c r="E40" s="55">
        <v>16.36</v>
      </c>
      <c r="F40" s="30">
        <v>15.6</v>
      </c>
      <c r="G40" s="55">
        <v>12.24</v>
      </c>
      <c r="H40" s="19" t="s">
        <v>36</v>
      </c>
      <c r="I40" s="19" t="s">
        <v>36</v>
      </c>
      <c r="J40" s="30">
        <v>54.7</v>
      </c>
      <c r="K40" s="55">
        <v>9.3034734917733086</v>
      </c>
      <c r="L40" s="55"/>
      <c r="M40"/>
      <c r="N40"/>
      <c r="O40"/>
      <c r="P40" s="42"/>
      <c r="R40" s="11"/>
    </row>
    <row r="41" spans="1:18" ht="11.25" customHeight="1">
      <c r="A41" s="28" t="s">
        <v>69</v>
      </c>
      <c r="B41" s="30">
        <v>24.7</v>
      </c>
      <c r="C41" s="55">
        <v>7.7774999999999999</v>
      </c>
      <c r="D41" s="30">
        <v>9.1999999999999993</v>
      </c>
      <c r="E41" s="55">
        <v>18.68</v>
      </c>
      <c r="F41" s="30">
        <v>15.8</v>
      </c>
      <c r="G41" s="55">
        <v>15.44</v>
      </c>
      <c r="H41" s="19" t="s">
        <v>36</v>
      </c>
      <c r="I41" s="19" t="s">
        <v>36</v>
      </c>
      <c r="J41" s="30">
        <v>49.7</v>
      </c>
      <c r="K41" s="55">
        <v>12.146378269617705</v>
      </c>
      <c r="L41" s="55"/>
      <c r="M41"/>
      <c r="N41"/>
      <c r="O41"/>
      <c r="P41" s="204"/>
      <c r="Q41" s="202"/>
      <c r="R41" s="203"/>
    </row>
    <row r="42" spans="1:18" ht="11.25" customHeight="1">
      <c r="A42" s="28" t="s">
        <v>70</v>
      </c>
      <c r="B42" s="30">
        <v>21.7</v>
      </c>
      <c r="C42" s="55">
        <v>9.52</v>
      </c>
      <c r="D42" s="30">
        <v>9</v>
      </c>
      <c r="E42" s="55">
        <v>20.88</v>
      </c>
      <c r="F42" s="30">
        <v>15.9</v>
      </c>
      <c r="G42" s="183">
        <v>11</v>
      </c>
      <c r="H42" s="19" t="s">
        <v>36</v>
      </c>
      <c r="I42" s="19" t="s">
        <v>36</v>
      </c>
      <c r="J42" s="30">
        <v>46.6</v>
      </c>
      <c r="K42" s="55">
        <v>12.234442060085836</v>
      </c>
      <c r="L42" s="55"/>
      <c r="M42"/>
      <c r="N42"/>
      <c r="O42"/>
      <c r="P42" s="42"/>
      <c r="R42" s="203"/>
    </row>
    <row r="43" spans="1:18" ht="11.25" customHeight="1">
      <c r="A43" s="28" t="s">
        <v>71</v>
      </c>
      <c r="B43" s="30">
        <v>18.8</v>
      </c>
      <c r="C43" s="55">
        <v>9.2650000000000006</v>
      </c>
      <c r="D43" s="30">
        <v>9.1999999999999993</v>
      </c>
      <c r="E43" s="55">
        <v>18.28</v>
      </c>
      <c r="F43" s="30">
        <v>14.9</v>
      </c>
      <c r="G43" s="183">
        <v>6.4</v>
      </c>
      <c r="H43" s="19" t="s">
        <v>36</v>
      </c>
      <c r="I43" s="19" t="s">
        <v>36</v>
      </c>
      <c r="J43" s="30">
        <v>42.9</v>
      </c>
      <c r="K43" s="55">
        <v>10.215617715617716</v>
      </c>
      <c r="L43" s="55"/>
      <c r="M43"/>
      <c r="N43"/>
      <c r="O43"/>
      <c r="P43" s="42"/>
      <c r="R43" s="203"/>
    </row>
    <row r="44" spans="1:18" ht="11.25" customHeight="1">
      <c r="A44" s="28" t="s">
        <v>72</v>
      </c>
      <c r="B44" s="30">
        <v>15.9</v>
      </c>
      <c r="C44" s="55">
        <v>8.8825000000000003</v>
      </c>
      <c r="D44" s="30">
        <v>9.5</v>
      </c>
      <c r="E44" s="55">
        <v>17.28</v>
      </c>
      <c r="F44" s="30">
        <v>10</v>
      </c>
      <c r="G44" s="183">
        <v>6.8</v>
      </c>
      <c r="H44" s="19" t="s">
        <v>36</v>
      </c>
      <c r="I44" s="19" t="s">
        <v>36</v>
      </c>
      <c r="J44" s="30">
        <v>35.4</v>
      </c>
      <c r="K44" s="55">
        <v>10.551553672316384</v>
      </c>
      <c r="L44" s="55"/>
      <c r="M44"/>
      <c r="N44"/>
      <c r="O44"/>
      <c r="P44" s="42"/>
      <c r="R44" s="203"/>
    </row>
    <row r="45" spans="1:18" ht="11.25" customHeight="1">
      <c r="A45" s="184" t="s">
        <v>73</v>
      </c>
      <c r="B45" s="30">
        <v>13.1</v>
      </c>
      <c r="C45" s="55">
        <v>5.8650000000000002</v>
      </c>
      <c r="D45" s="30">
        <v>9.6</v>
      </c>
      <c r="E45" s="55">
        <v>18.760000000000002</v>
      </c>
      <c r="F45" s="30">
        <v>9</v>
      </c>
      <c r="G45" s="183">
        <v>10</v>
      </c>
      <c r="H45" s="19" t="s">
        <v>36</v>
      </c>
      <c r="I45" s="19" t="s">
        <v>36</v>
      </c>
      <c r="J45" s="30">
        <v>31.7</v>
      </c>
      <c r="K45" s="55">
        <v>10.944006309148266</v>
      </c>
      <c r="L45" s="55"/>
      <c r="M45"/>
      <c r="N45"/>
      <c r="O45"/>
      <c r="P45" s="42"/>
      <c r="R45" s="203"/>
    </row>
    <row r="46" spans="1:18" ht="11.25" customHeight="1">
      <c r="A46" s="185" t="s">
        <v>84</v>
      </c>
      <c r="B46" s="104">
        <v>11.8</v>
      </c>
      <c r="C46" s="54">
        <v>6.46</v>
      </c>
      <c r="D46" s="104">
        <v>9.6999999999999993</v>
      </c>
      <c r="E46" s="54">
        <v>17.72</v>
      </c>
      <c r="F46" s="104">
        <v>8.1</v>
      </c>
      <c r="G46" s="186">
        <v>11.84</v>
      </c>
      <c r="H46" s="187" t="s">
        <v>36</v>
      </c>
      <c r="I46" s="187" t="s">
        <v>36</v>
      </c>
      <c r="J46" s="104">
        <v>29.6</v>
      </c>
      <c r="K46" s="54">
        <v>11.624155405405407</v>
      </c>
      <c r="L46" s="206"/>
      <c r="M46"/>
      <c r="N46"/>
      <c r="O46"/>
      <c r="P46" s="42"/>
      <c r="R46" s="203"/>
    </row>
    <row r="47" spans="1:18" ht="11.25" customHeight="1">
      <c r="A47" s="10" t="s">
        <v>32</v>
      </c>
      <c r="B47" s="135"/>
      <c r="C47" s="42"/>
      <c r="D47" s="135"/>
      <c r="E47" s="204"/>
      <c r="F47" s="135"/>
      <c r="G47" s="42"/>
      <c r="H47" s="136"/>
      <c r="I47" s="136"/>
      <c r="J47" s="135"/>
      <c r="K47" s="42"/>
      <c r="L47" s="42"/>
      <c r="M47" s="42"/>
      <c r="N47" s="42"/>
    </row>
    <row r="48" spans="1:18" ht="11.25" customHeight="1">
      <c r="A48" s="9" t="s">
        <v>34</v>
      </c>
      <c r="B48" s="1"/>
      <c r="C48" s="1"/>
      <c r="D48" s="1"/>
      <c r="E48" s="1"/>
      <c r="F48" s="1"/>
      <c r="G48" s="1"/>
      <c r="H48" s="1"/>
      <c r="I48" s="1"/>
    </row>
    <row r="49" spans="1:14" ht="11.25" customHeight="1">
      <c r="A49" s="12" t="s">
        <v>97</v>
      </c>
      <c r="B49" s="1"/>
      <c r="C49" s="1"/>
      <c r="D49" s="1"/>
      <c r="E49" s="1"/>
      <c r="F49" s="1"/>
      <c r="G49" s="1"/>
      <c r="H49" s="1"/>
      <c r="I49" s="1"/>
      <c r="J49" s="1"/>
    </row>
    <row r="50" spans="1:14" ht="11.25" customHeight="1">
      <c r="A50" s="12" t="s">
        <v>98</v>
      </c>
      <c r="B50" s="1"/>
      <c r="C50" s="1"/>
      <c r="D50" s="1"/>
      <c r="E50" s="1"/>
      <c r="F50" s="1"/>
      <c r="G50" s="1"/>
      <c r="H50" s="1"/>
      <c r="I50" s="1"/>
      <c r="J50" s="1"/>
      <c r="K50" s="1"/>
      <c r="L50" s="1"/>
      <c r="M50" s="1"/>
      <c r="N50" s="1"/>
    </row>
    <row r="51" spans="1:14">
      <c r="A51" s="12" t="s">
        <v>289</v>
      </c>
      <c r="J51" s="45"/>
    </row>
  </sheetData>
  <pageMargins left="0.66700000000000004" right="0.66700000000000004" top="0.66700000000000004" bottom="0.72" header="0" footer="0"/>
  <pageSetup firstPageNumber="71"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F2D2C-CBC2-4E44-9D7F-86DBC39D8F24}">
  <sheetPr transitionEvaluation="1" codeName="Sheet58">
    <pageSetUpPr fitToPage="1"/>
  </sheetPr>
  <dimension ref="A1:G52"/>
  <sheetViews>
    <sheetView workbookViewId="0"/>
  </sheetViews>
  <sheetFormatPr defaultColWidth="9.7109375" defaultRowHeight="11.25"/>
  <cols>
    <col min="1" max="1" width="11.140625" style="9" customWidth="1"/>
    <col min="2" max="6" width="14.42578125" style="9" customWidth="1"/>
    <col min="7" max="7" width="14.140625" style="9" bestFit="1" customWidth="1"/>
    <col min="8" max="16384" width="9.7109375" style="9"/>
  </cols>
  <sheetData>
    <row r="1" spans="1:6" ht="11.25" customHeight="1">
      <c r="A1" s="180" t="s">
        <v>99</v>
      </c>
      <c r="B1" s="46"/>
      <c r="C1" s="46"/>
      <c r="D1" s="46"/>
      <c r="E1" s="46"/>
      <c r="F1" s="46"/>
    </row>
    <row r="2" spans="1:6" ht="22.5" customHeight="1">
      <c r="A2" s="176" t="s">
        <v>74</v>
      </c>
      <c r="B2" s="106" t="s">
        <v>100</v>
      </c>
      <c r="C2" s="106" t="s">
        <v>101</v>
      </c>
      <c r="D2" s="106" t="s">
        <v>102</v>
      </c>
      <c r="E2" s="106" t="s">
        <v>103</v>
      </c>
      <c r="F2" s="106" t="s">
        <v>104</v>
      </c>
    </row>
    <row r="3" spans="1:6" ht="11.25" customHeight="1">
      <c r="A3" s="12" t="s">
        <v>75</v>
      </c>
      <c r="B3" s="25">
        <v>2137.75</v>
      </c>
      <c r="C3" s="25">
        <v>263</v>
      </c>
      <c r="D3" s="25">
        <v>268</v>
      </c>
      <c r="E3" s="25">
        <v>89.6</v>
      </c>
      <c r="F3" s="25">
        <v>2759</v>
      </c>
    </row>
    <row r="4" spans="1:6" ht="11.25" customHeight="1">
      <c r="A4" s="12" t="s">
        <v>76</v>
      </c>
      <c r="B4" s="25">
        <v>2044.25</v>
      </c>
      <c r="C4" s="25">
        <v>200.92500000000001</v>
      </c>
      <c r="D4" s="25">
        <v>556</v>
      </c>
      <c r="E4" s="25">
        <v>76.8</v>
      </c>
      <c r="F4" s="25">
        <v>2877.9750000000004</v>
      </c>
    </row>
    <row r="5" spans="1:6" ht="11.25" customHeight="1">
      <c r="A5" s="12" t="s">
        <v>77</v>
      </c>
      <c r="B5" s="25">
        <v>1674</v>
      </c>
      <c r="C5" s="25">
        <v>238.39999999999998</v>
      </c>
      <c r="D5" s="25">
        <v>448</v>
      </c>
      <c r="E5" s="25">
        <v>105</v>
      </c>
      <c r="F5" s="25">
        <v>2465.4</v>
      </c>
    </row>
    <row r="6" spans="1:6" ht="11.25" customHeight="1">
      <c r="A6" s="12" t="s">
        <v>78</v>
      </c>
      <c r="B6" s="25">
        <v>1738.25</v>
      </c>
      <c r="C6" s="25">
        <v>238</v>
      </c>
      <c r="D6" s="25">
        <v>128</v>
      </c>
      <c r="E6" s="25">
        <v>80</v>
      </c>
      <c r="F6" s="25">
        <v>2184.25</v>
      </c>
    </row>
    <row r="7" spans="1:6" ht="11.25" customHeight="1">
      <c r="A7" s="12" t="s">
        <v>79</v>
      </c>
      <c r="B7" s="25">
        <v>1870</v>
      </c>
      <c r="C7" s="25">
        <v>289.10000000000002</v>
      </c>
      <c r="D7" s="4" t="s">
        <v>36</v>
      </c>
      <c r="E7" s="25">
        <v>107</v>
      </c>
      <c r="F7" s="25">
        <v>2266.1</v>
      </c>
    </row>
    <row r="8" spans="1:6" ht="11.25" customHeight="1">
      <c r="A8" s="12" t="s">
        <v>80</v>
      </c>
      <c r="B8" s="25">
        <v>1986.875</v>
      </c>
      <c r="C8" s="25">
        <v>265.95</v>
      </c>
      <c r="D8" s="25">
        <v>8.8000000000000007</v>
      </c>
      <c r="E8" s="25">
        <v>90</v>
      </c>
      <c r="F8" s="25">
        <v>2352</v>
      </c>
    </row>
    <row r="9" spans="1:6" ht="11.25" customHeight="1">
      <c r="A9" s="12" t="s">
        <v>81</v>
      </c>
      <c r="B9" s="25">
        <v>2116</v>
      </c>
      <c r="C9" s="25">
        <v>305.10000000000002</v>
      </c>
      <c r="D9" s="25">
        <v>77</v>
      </c>
      <c r="E9" s="25">
        <v>88</v>
      </c>
      <c r="F9" s="25">
        <v>2586</v>
      </c>
    </row>
    <row r="10" spans="1:6" ht="11.25" customHeight="1">
      <c r="A10" s="12" t="s">
        <v>82</v>
      </c>
      <c r="B10" s="25">
        <v>2289</v>
      </c>
      <c r="C10" s="25">
        <v>298</v>
      </c>
      <c r="D10" s="25">
        <v>152</v>
      </c>
      <c r="E10" s="25">
        <v>62</v>
      </c>
      <c r="F10" s="25">
        <v>2801</v>
      </c>
    </row>
    <row r="11" spans="1:6" ht="11.25" customHeight="1">
      <c r="A11" s="12" t="s">
        <v>83</v>
      </c>
      <c r="B11" s="25">
        <v>2327</v>
      </c>
      <c r="C11" s="25">
        <v>263</v>
      </c>
      <c r="D11" s="25">
        <v>192</v>
      </c>
      <c r="E11" s="25">
        <v>62</v>
      </c>
      <c r="F11" s="25">
        <v>2844</v>
      </c>
    </row>
    <row r="12" spans="1:6" ht="11.25" customHeight="1">
      <c r="A12" s="12" t="s">
        <v>40</v>
      </c>
      <c r="B12" s="25">
        <v>1518</v>
      </c>
      <c r="C12" s="25">
        <v>310</v>
      </c>
      <c r="D12" s="25">
        <v>80</v>
      </c>
      <c r="E12" s="25">
        <v>70</v>
      </c>
      <c r="F12" s="25">
        <v>1978</v>
      </c>
    </row>
    <row r="13" spans="1:6" ht="11.25" customHeight="1">
      <c r="A13" s="12" t="s">
        <v>41</v>
      </c>
      <c r="B13" s="25">
        <v>1916.75</v>
      </c>
      <c r="C13" s="25">
        <v>262</v>
      </c>
      <c r="D13" s="4" t="s">
        <v>36</v>
      </c>
      <c r="E13" s="25">
        <v>77</v>
      </c>
      <c r="F13" s="25">
        <v>2255.75</v>
      </c>
    </row>
    <row r="14" spans="1:6" ht="11.25" customHeight="1">
      <c r="A14" s="12" t="s">
        <v>42</v>
      </c>
      <c r="B14" s="25">
        <v>1802</v>
      </c>
      <c r="C14" s="25">
        <v>329.75</v>
      </c>
      <c r="D14" s="25">
        <v>2.6</v>
      </c>
      <c r="E14" s="25">
        <v>89.6</v>
      </c>
      <c r="F14" s="25">
        <v>2223.9499999999998</v>
      </c>
    </row>
    <row r="15" spans="1:6" ht="11.25" customHeight="1">
      <c r="A15" s="12" t="s">
        <v>43</v>
      </c>
      <c r="B15" s="25">
        <v>2343.875</v>
      </c>
      <c r="C15" s="25">
        <v>302.95</v>
      </c>
      <c r="D15" s="25">
        <v>75</v>
      </c>
      <c r="E15" s="25">
        <v>68.8</v>
      </c>
      <c r="F15" s="25">
        <v>2791</v>
      </c>
    </row>
    <row r="16" spans="1:6" ht="11.25" customHeight="1">
      <c r="A16" s="12" t="s">
        <v>44</v>
      </c>
      <c r="B16" s="25">
        <v>2169.625</v>
      </c>
      <c r="C16" s="25">
        <v>311.55</v>
      </c>
      <c r="D16" s="25">
        <v>120</v>
      </c>
      <c r="E16" s="25">
        <v>58.625</v>
      </c>
      <c r="F16" s="25">
        <v>2661</v>
      </c>
    </row>
    <row r="17" spans="1:7" ht="11.25" customHeight="1">
      <c r="A17" s="12" t="s">
        <v>45</v>
      </c>
      <c r="B17" s="25">
        <v>2367.25</v>
      </c>
      <c r="C17" s="25">
        <v>312</v>
      </c>
      <c r="D17" s="25">
        <v>186</v>
      </c>
      <c r="E17" s="25">
        <v>46.9</v>
      </c>
      <c r="F17" s="25">
        <v>2912</v>
      </c>
    </row>
    <row r="18" spans="1:7" ht="11.25" customHeight="1">
      <c r="A18" s="12" t="s">
        <v>46</v>
      </c>
      <c r="B18" s="25">
        <v>2224.875</v>
      </c>
      <c r="C18" s="25">
        <v>271.35000000000002</v>
      </c>
      <c r="D18" s="25">
        <v>182</v>
      </c>
      <c r="E18" s="25">
        <v>40.200000000000003</v>
      </c>
      <c r="F18" s="25">
        <v>2718</v>
      </c>
    </row>
    <row r="19" spans="1:7" ht="11.25" customHeight="1">
      <c r="A19" s="12" t="s">
        <v>47</v>
      </c>
      <c r="B19" s="25">
        <v>2371.5</v>
      </c>
      <c r="C19" s="25">
        <v>274.7</v>
      </c>
      <c r="D19" s="25">
        <v>212</v>
      </c>
      <c r="E19" s="25">
        <v>26.8</v>
      </c>
      <c r="F19" s="25">
        <v>2885</v>
      </c>
    </row>
    <row r="20" spans="1:7" ht="11.25" customHeight="1">
      <c r="A20" s="12" t="s">
        <v>48</v>
      </c>
      <c r="B20" s="25">
        <v>2105.875</v>
      </c>
      <c r="C20" s="25">
        <v>268</v>
      </c>
      <c r="D20" s="25">
        <v>192</v>
      </c>
      <c r="E20" s="25">
        <v>26.8</v>
      </c>
      <c r="F20" s="25">
        <v>2593</v>
      </c>
    </row>
    <row r="21" spans="1:7" ht="11.25" customHeight="1">
      <c r="A21" s="12" t="s">
        <v>49</v>
      </c>
      <c r="B21" s="25">
        <v>1999.625</v>
      </c>
      <c r="C21" s="25">
        <v>244.55</v>
      </c>
      <c r="D21" s="25">
        <v>244</v>
      </c>
      <c r="E21" s="25">
        <v>25.125</v>
      </c>
      <c r="F21" s="25">
        <v>2513</v>
      </c>
    </row>
    <row r="22" spans="1:7" ht="11.25" customHeight="1">
      <c r="A22" s="10" t="s">
        <v>50</v>
      </c>
      <c r="B22" s="25">
        <v>2269.5</v>
      </c>
      <c r="C22" s="25">
        <v>241.2</v>
      </c>
      <c r="D22" s="25">
        <v>237.2</v>
      </c>
      <c r="E22" s="25">
        <v>15.074999999999999</v>
      </c>
      <c r="F22" s="25">
        <v>2763</v>
      </c>
      <c r="G22" s="44"/>
    </row>
    <row r="23" spans="1:7" ht="11.25" customHeight="1">
      <c r="A23" s="10" t="s">
        <v>51</v>
      </c>
      <c r="B23" s="25">
        <v>1955</v>
      </c>
      <c r="C23" s="25">
        <v>211.05</v>
      </c>
      <c r="D23" s="25">
        <v>288</v>
      </c>
      <c r="E23" s="25">
        <v>8.375</v>
      </c>
      <c r="F23" s="25">
        <v>2462</v>
      </c>
      <c r="G23" s="44"/>
    </row>
    <row r="24" spans="1:7" ht="11.25" customHeight="1">
      <c r="A24" s="10" t="s">
        <v>52</v>
      </c>
      <c r="B24" s="25">
        <v>1984.75</v>
      </c>
      <c r="C24" s="25">
        <v>197.65</v>
      </c>
      <c r="D24" s="25">
        <v>236</v>
      </c>
      <c r="E24" s="25">
        <v>5.36</v>
      </c>
      <c r="F24" s="25">
        <v>2424</v>
      </c>
      <c r="G24" s="44"/>
    </row>
    <row r="25" spans="1:7" ht="11.25" customHeight="1">
      <c r="A25" s="10" t="s">
        <v>53</v>
      </c>
      <c r="B25" s="25">
        <v>1644.75</v>
      </c>
      <c r="C25" s="25">
        <v>187.6</v>
      </c>
      <c r="D25" s="25">
        <v>226</v>
      </c>
      <c r="E25" s="25">
        <v>4.3550000000000004</v>
      </c>
      <c r="F25" s="25">
        <v>2063</v>
      </c>
      <c r="G25" s="44"/>
    </row>
    <row r="26" spans="1:7" ht="11.25" customHeight="1">
      <c r="A26" s="12" t="s">
        <v>54</v>
      </c>
      <c r="B26" s="25">
        <v>1738.25</v>
      </c>
      <c r="C26" s="25">
        <v>194.3</v>
      </c>
      <c r="D26" s="25">
        <v>228</v>
      </c>
      <c r="E26" s="25">
        <v>4.6900000000000004</v>
      </c>
      <c r="F26" s="25">
        <v>2165</v>
      </c>
      <c r="G26" s="44"/>
    </row>
    <row r="27" spans="1:7" ht="11.25" customHeight="1">
      <c r="A27" s="12" t="s">
        <v>55</v>
      </c>
      <c r="B27" s="25">
        <v>544</v>
      </c>
      <c r="C27" s="25">
        <v>204.35</v>
      </c>
      <c r="D27" s="25">
        <v>264</v>
      </c>
      <c r="E27" s="25">
        <v>4.6900000000000004</v>
      </c>
      <c r="F27" s="25">
        <v>1018</v>
      </c>
      <c r="G27" s="44"/>
    </row>
    <row r="28" spans="1:7" ht="11.25" customHeight="1">
      <c r="A28" s="12" t="s">
        <v>56</v>
      </c>
      <c r="B28" s="25">
        <v>820.25</v>
      </c>
      <c r="C28" s="25">
        <v>201</v>
      </c>
      <c r="D28" s="25">
        <v>208</v>
      </c>
      <c r="E28" s="25">
        <v>3.35</v>
      </c>
      <c r="F28" s="25">
        <v>1232</v>
      </c>
      <c r="G28" s="44"/>
    </row>
    <row r="29" spans="1:7" ht="11.25" customHeight="1">
      <c r="A29" s="12" t="s">
        <v>57</v>
      </c>
      <c r="B29" s="25">
        <v>1156</v>
      </c>
      <c r="C29" s="25">
        <v>184.25</v>
      </c>
      <c r="D29" s="25">
        <v>284</v>
      </c>
      <c r="E29" s="25">
        <v>3.35</v>
      </c>
      <c r="F29" s="25">
        <v>1627</v>
      </c>
      <c r="G29" s="44"/>
    </row>
    <row r="30" spans="1:7" ht="11.25" customHeight="1">
      <c r="A30" s="12" t="s">
        <v>58</v>
      </c>
      <c r="B30" s="25">
        <v>1130.5</v>
      </c>
      <c r="C30" s="25">
        <v>174.2</v>
      </c>
      <c r="D30" s="25">
        <v>240</v>
      </c>
      <c r="E30" s="25">
        <v>3.35</v>
      </c>
      <c r="F30" s="25">
        <v>1548</v>
      </c>
      <c r="G30" s="44"/>
    </row>
    <row r="31" spans="1:7" ht="11.25" customHeight="1">
      <c r="A31" s="12" t="s">
        <v>59</v>
      </c>
      <c r="B31" s="25">
        <v>922.25</v>
      </c>
      <c r="C31" s="25">
        <v>160.80000000000001</v>
      </c>
      <c r="D31" s="25">
        <v>220</v>
      </c>
      <c r="E31" s="25">
        <v>0.83750000000000002</v>
      </c>
      <c r="F31" s="25">
        <v>1304</v>
      </c>
      <c r="G31" s="44"/>
    </row>
    <row r="32" spans="1:7" ht="11.25" customHeight="1">
      <c r="A32" s="12" t="s">
        <v>60</v>
      </c>
      <c r="B32" s="25">
        <v>862.75</v>
      </c>
      <c r="C32" s="25">
        <v>150.75</v>
      </c>
      <c r="D32" s="25">
        <v>224</v>
      </c>
      <c r="E32" s="4" t="s">
        <v>36</v>
      </c>
      <c r="F32" s="25">
        <v>1238</v>
      </c>
      <c r="G32" s="44"/>
    </row>
    <row r="33" spans="1:7" ht="11.25" customHeight="1">
      <c r="A33" s="12" t="s">
        <v>61</v>
      </c>
      <c r="B33" s="25">
        <v>839.375</v>
      </c>
      <c r="C33" s="25">
        <v>172.4</v>
      </c>
      <c r="D33" s="25">
        <v>252</v>
      </c>
      <c r="E33" s="4" t="s">
        <v>36</v>
      </c>
      <c r="F33" s="25">
        <v>1264</v>
      </c>
      <c r="G33" s="44"/>
    </row>
    <row r="34" spans="1:7" ht="11.25" customHeight="1">
      <c r="A34" s="12" t="s">
        <v>62</v>
      </c>
      <c r="B34" s="25">
        <v>801.125</v>
      </c>
      <c r="C34" s="25">
        <v>160</v>
      </c>
      <c r="D34" s="25">
        <v>192</v>
      </c>
      <c r="E34" s="4" t="s">
        <v>36</v>
      </c>
      <c r="F34" s="25">
        <v>1153.125</v>
      </c>
      <c r="G34" s="44"/>
    </row>
    <row r="35" spans="1:7" ht="11.25" customHeight="1">
      <c r="A35" s="10" t="s">
        <v>63</v>
      </c>
      <c r="B35" s="25">
        <v>779.875</v>
      </c>
      <c r="C35" s="25">
        <v>180</v>
      </c>
      <c r="D35" s="25">
        <v>244</v>
      </c>
      <c r="E35" s="4" t="s">
        <v>36</v>
      </c>
      <c r="F35" s="25">
        <v>1203.875</v>
      </c>
      <c r="G35" s="44"/>
    </row>
    <row r="36" spans="1:7" ht="11.25" customHeight="1">
      <c r="A36" s="10" t="s">
        <v>64</v>
      </c>
      <c r="B36" s="25">
        <v>665.125</v>
      </c>
      <c r="C36" s="25">
        <v>154</v>
      </c>
      <c r="D36" s="25">
        <v>228</v>
      </c>
      <c r="E36" s="4" t="s">
        <v>36</v>
      </c>
      <c r="F36" s="25">
        <v>1047.125</v>
      </c>
      <c r="G36" s="44"/>
    </row>
    <row r="37" spans="1:7" ht="11.25" customHeight="1">
      <c r="A37" s="10" t="s">
        <v>65</v>
      </c>
      <c r="B37" s="25">
        <v>548.25</v>
      </c>
      <c r="C37" s="25">
        <v>192</v>
      </c>
      <c r="D37" s="25">
        <v>170</v>
      </c>
      <c r="E37" s="4" t="s">
        <v>36</v>
      </c>
      <c r="F37" s="25">
        <v>910.25</v>
      </c>
      <c r="G37" s="44"/>
    </row>
    <row r="38" spans="1:7" ht="11.25" customHeight="1">
      <c r="A38" s="10" t="s">
        <v>66</v>
      </c>
      <c r="B38" s="25">
        <v>459</v>
      </c>
      <c r="C38" s="25">
        <v>152</v>
      </c>
      <c r="D38" s="25">
        <v>192</v>
      </c>
      <c r="E38" s="4" t="s">
        <v>36</v>
      </c>
      <c r="F38" s="25">
        <v>803</v>
      </c>
      <c r="G38" s="44"/>
    </row>
    <row r="39" spans="1:7" ht="11.25" customHeight="1">
      <c r="A39" s="10" t="s">
        <v>67</v>
      </c>
      <c r="B39" s="25">
        <v>329.8</v>
      </c>
      <c r="C39" s="25">
        <v>176</v>
      </c>
      <c r="D39" s="25">
        <v>192</v>
      </c>
      <c r="E39" s="4" t="s">
        <v>36</v>
      </c>
      <c r="F39" s="25">
        <v>697.8</v>
      </c>
      <c r="G39" s="44"/>
    </row>
    <row r="40" spans="1:7" ht="11.25" customHeight="1">
      <c r="A40" s="10" t="s">
        <v>68</v>
      </c>
      <c r="B40" s="25">
        <v>164.9</v>
      </c>
      <c r="C40" s="25">
        <v>152</v>
      </c>
      <c r="D40" s="25">
        <v>192</v>
      </c>
      <c r="E40" s="4" t="s">
        <v>36</v>
      </c>
      <c r="F40" s="25">
        <v>508.9</v>
      </c>
      <c r="G40" s="44"/>
    </row>
    <row r="41" spans="1:7" ht="11.25" customHeight="1">
      <c r="A41" s="10" t="s">
        <v>69</v>
      </c>
      <c r="B41" s="25">
        <v>191</v>
      </c>
      <c r="C41" s="25">
        <v>168</v>
      </c>
      <c r="D41" s="25">
        <v>244</v>
      </c>
      <c r="E41" s="4" t="s">
        <v>36</v>
      </c>
      <c r="F41" s="25">
        <f>SUM(B41:D41)</f>
        <v>603</v>
      </c>
      <c r="G41" s="44"/>
    </row>
    <row r="42" spans="1:7" ht="11.25" customHeight="1">
      <c r="A42" s="10" t="s">
        <v>70</v>
      </c>
      <c r="B42" s="25">
        <v>206.125</v>
      </c>
      <c r="C42" s="25">
        <v>188</v>
      </c>
      <c r="D42" s="25">
        <v>176</v>
      </c>
      <c r="E42" s="4" t="s">
        <v>36</v>
      </c>
      <c r="F42" s="25">
        <v>570.125</v>
      </c>
      <c r="G42" s="44"/>
    </row>
    <row r="43" spans="1:7" ht="11.25" customHeight="1">
      <c r="A43" s="10" t="s">
        <v>71</v>
      </c>
      <c r="B43" s="25">
        <v>174.25</v>
      </c>
      <c r="C43" s="25">
        <v>168</v>
      </c>
      <c r="D43" s="25">
        <v>96</v>
      </c>
      <c r="E43" s="4" t="s">
        <v>36</v>
      </c>
      <c r="F43" s="25">
        <v>438.25</v>
      </c>
      <c r="G43" s="44"/>
    </row>
    <row r="44" spans="1:7" ht="11.25" customHeight="1">
      <c r="A44" s="10" t="s">
        <v>72</v>
      </c>
      <c r="B44" s="25">
        <v>141.52500000000001</v>
      </c>
      <c r="C44" s="25">
        <v>164</v>
      </c>
      <c r="D44" s="25">
        <v>68</v>
      </c>
      <c r="E44" s="4" t="s">
        <v>36</v>
      </c>
      <c r="F44" s="25">
        <v>373.52499999999998</v>
      </c>
      <c r="G44" s="3"/>
    </row>
    <row r="45" spans="1:7" ht="11.25" customHeight="1">
      <c r="A45" s="178" t="s">
        <v>73</v>
      </c>
      <c r="B45" s="25">
        <v>76.924999999999997</v>
      </c>
      <c r="C45" s="25">
        <v>180</v>
      </c>
      <c r="D45" s="25">
        <v>90</v>
      </c>
      <c r="E45" s="4" t="s">
        <v>36</v>
      </c>
      <c r="F45" s="25">
        <v>347</v>
      </c>
      <c r="G45" s="3"/>
    </row>
    <row r="46" spans="1:7" ht="11.25" customHeight="1">
      <c r="A46" s="179" t="s">
        <v>84</v>
      </c>
      <c r="B46" s="26">
        <v>76</v>
      </c>
      <c r="C46" s="26">
        <v>172</v>
      </c>
      <c r="D46" s="26">
        <v>96</v>
      </c>
      <c r="E46" s="6" t="s">
        <v>36</v>
      </c>
      <c r="F46" s="26">
        <v>344</v>
      </c>
      <c r="G46" s="3"/>
    </row>
    <row r="47" spans="1:7" ht="11.25" customHeight="1">
      <c r="A47" s="10" t="s">
        <v>32</v>
      </c>
      <c r="B47" s="1"/>
      <c r="C47" s="1"/>
      <c r="D47" s="1"/>
      <c r="E47" s="1"/>
      <c r="F47" s="1"/>
    </row>
    <row r="48" spans="1:7" ht="11.25" customHeight="1">
      <c r="A48" s="9" t="s">
        <v>34</v>
      </c>
      <c r="B48" s="1"/>
      <c r="C48" s="1"/>
      <c r="D48" s="1"/>
      <c r="E48" s="1"/>
      <c r="F48" s="1"/>
    </row>
    <row r="49" spans="1:6" ht="11.25" customHeight="1">
      <c r="A49" s="12" t="s">
        <v>97</v>
      </c>
      <c r="B49" s="1"/>
      <c r="C49" s="1"/>
      <c r="D49" s="1"/>
      <c r="E49" s="1"/>
      <c r="F49" s="1"/>
    </row>
    <row r="50" spans="1:6" ht="11.25" customHeight="1">
      <c r="A50" s="12" t="s">
        <v>98</v>
      </c>
      <c r="B50" s="1"/>
      <c r="C50" s="1"/>
      <c r="D50" s="1"/>
      <c r="E50" s="1"/>
      <c r="F50" s="1"/>
    </row>
    <row r="51" spans="1:6" ht="11.25" customHeight="1">
      <c r="A51" s="10" t="s">
        <v>105</v>
      </c>
    </row>
    <row r="52" spans="1:6">
      <c r="A52" s="12" t="s">
        <v>106</v>
      </c>
    </row>
  </sheetData>
  <pageMargins left="0.66700000000000004" right="0.66700000000000004" top="0.66700000000000004" bottom="0.72" header="0" footer="0"/>
  <pageSetup scale="10" firstPageNumber="72"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958D0-B3CB-4D8B-98AD-F6396CFC2473}">
  <sheetPr transitionEvaluation="1" codeName="Sheet59"/>
  <dimension ref="A1:N53"/>
  <sheetViews>
    <sheetView workbookViewId="0"/>
  </sheetViews>
  <sheetFormatPr defaultColWidth="9.7109375" defaultRowHeight="11.25"/>
  <cols>
    <col min="1" max="1" width="11.140625" style="9" customWidth="1"/>
    <col min="2" max="11" width="14.42578125" style="9" customWidth="1"/>
    <col min="12" max="16384" width="9.7109375" style="9"/>
  </cols>
  <sheetData>
    <row r="1" spans="1:14" ht="11.25" customHeight="1">
      <c r="A1" s="180" t="s">
        <v>107</v>
      </c>
      <c r="B1" s="46"/>
      <c r="C1" s="46"/>
      <c r="D1" s="46"/>
      <c r="E1" s="46"/>
      <c r="F1" s="46"/>
    </row>
    <row r="2" spans="1:14" ht="33.75" customHeight="1">
      <c r="A2" s="176" t="s">
        <v>74</v>
      </c>
      <c r="B2" s="106" t="s">
        <v>108</v>
      </c>
      <c r="C2" s="106" t="s">
        <v>109</v>
      </c>
      <c r="D2" s="106" t="s">
        <v>110</v>
      </c>
      <c r="E2" s="106" t="s">
        <v>111</v>
      </c>
      <c r="F2" s="106" t="s">
        <v>112</v>
      </c>
      <c r="G2" s="106" t="s">
        <v>113</v>
      </c>
      <c r="H2" s="106" t="s">
        <v>114</v>
      </c>
      <c r="I2" s="106" t="s">
        <v>115</v>
      </c>
      <c r="J2" s="106" t="s">
        <v>116</v>
      </c>
      <c r="K2" s="106" t="s">
        <v>117</v>
      </c>
    </row>
    <row r="3" spans="1:14">
      <c r="A3" s="12" t="s">
        <v>75</v>
      </c>
      <c r="B3" s="25">
        <v>729.59749999999997</v>
      </c>
      <c r="C3" s="25">
        <v>1408.1524999999999</v>
      </c>
      <c r="D3" s="25">
        <v>145.92500000000001</v>
      </c>
      <c r="E3" s="25">
        <v>116.02500000000001</v>
      </c>
      <c r="F3" s="25">
        <v>51.2</v>
      </c>
      <c r="G3" s="25">
        <v>38.4</v>
      </c>
      <c r="H3" s="25">
        <v>186</v>
      </c>
      <c r="I3" s="25">
        <v>82</v>
      </c>
      <c r="J3" s="25">
        <v>1112.7225000000001</v>
      </c>
      <c r="K3" s="25">
        <v>1644.5775000000001</v>
      </c>
    </row>
    <row r="4" spans="1:14" ht="11.25" customHeight="1">
      <c r="A4" s="12" t="s">
        <v>76</v>
      </c>
      <c r="B4" s="25">
        <v>710.5575</v>
      </c>
      <c r="C4" s="25">
        <v>1333.6925000000001</v>
      </c>
      <c r="D4" s="25">
        <v>120.41249999999999</v>
      </c>
      <c r="E4" s="25">
        <v>79.462500000000006</v>
      </c>
      <c r="F4" s="25">
        <v>35.520000000000003</v>
      </c>
      <c r="G4" s="25">
        <v>41.28</v>
      </c>
      <c r="H4" s="25">
        <v>289.2</v>
      </c>
      <c r="I4" s="25">
        <v>266.8</v>
      </c>
      <c r="J4" s="25">
        <v>1158</v>
      </c>
      <c r="K4" s="25">
        <v>1720</v>
      </c>
    </row>
    <row r="5" spans="1:14" ht="11.25" customHeight="1">
      <c r="A5" s="12" t="s">
        <v>77</v>
      </c>
      <c r="B5" s="25">
        <v>778.30250000000001</v>
      </c>
      <c r="C5" s="25">
        <v>896.19749999999999</v>
      </c>
      <c r="D5" s="25">
        <v>143.65</v>
      </c>
      <c r="E5" s="25">
        <v>93.6</v>
      </c>
      <c r="F5" s="25">
        <v>63.36</v>
      </c>
      <c r="G5" s="25">
        <v>42.24</v>
      </c>
      <c r="H5" s="25">
        <v>312</v>
      </c>
      <c r="I5" s="25">
        <v>136</v>
      </c>
      <c r="J5" s="25">
        <v>1297.3125</v>
      </c>
      <c r="K5" s="25">
        <v>1168</v>
      </c>
    </row>
    <row r="6" spans="1:14" ht="11.25" customHeight="1">
      <c r="A6" s="12" t="s">
        <v>78</v>
      </c>
      <c r="B6" s="25">
        <v>708.09249999999997</v>
      </c>
      <c r="C6" s="25">
        <v>1030.1575</v>
      </c>
      <c r="D6" s="25">
        <v>150.15</v>
      </c>
      <c r="E6" s="25">
        <v>85.15</v>
      </c>
      <c r="F6" s="25">
        <v>54.4</v>
      </c>
      <c r="G6" s="25">
        <v>25.6</v>
      </c>
      <c r="H6" s="25">
        <v>114.4</v>
      </c>
      <c r="I6" s="25">
        <v>13.6</v>
      </c>
      <c r="J6" s="25">
        <v>1028</v>
      </c>
      <c r="K6" s="25">
        <v>1156</v>
      </c>
    </row>
    <row r="7" spans="1:14" ht="11.25" customHeight="1">
      <c r="A7" s="12" t="s">
        <v>79</v>
      </c>
      <c r="B7" s="25">
        <v>636.99</v>
      </c>
      <c r="C7" s="25">
        <v>1233.01</v>
      </c>
      <c r="D7" s="25">
        <v>201.5</v>
      </c>
      <c r="E7" s="25">
        <v>84.5</v>
      </c>
      <c r="F7" s="25">
        <v>69.760000000000005</v>
      </c>
      <c r="G7" s="25">
        <v>37.44</v>
      </c>
      <c r="H7" s="4" t="s">
        <v>36</v>
      </c>
      <c r="I7" s="4" t="s">
        <v>36</v>
      </c>
      <c r="J7" s="25">
        <v>911</v>
      </c>
      <c r="K7" s="25">
        <v>1355</v>
      </c>
    </row>
    <row r="8" spans="1:14" ht="11.25" customHeight="1">
      <c r="A8" s="12" t="s">
        <v>80</v>
      </c>
      <c r="B8" s="25">
        <v>833.85</v>
      </c>
      <c r="C8" s="25">
        <v>1153.0250000000001</v>
      </c>
      <c r="D8" s="25">
        <v>185.25</v>
      </c>
      <c r="E8" s="25">
        <v>78</v>
      </c>
      <c r="F8" s="25">
        <v>57.6</v>
      </c>
      <c r="G8" s="25">
        <v>32</v>
      </c>
      <c r="H8" s="25">
        <v>8</v>
      </c>
      <c r="I8" s="25">
        <v>0.8</v>
      </c>
      <c r="J8" s="25">
        <v>1088</v>
      </c>
      <c r="K8" s="25">
        <v>1264</v>
      </c>
    </row>
    <row r="9" spans="1:14" ht="11.25" customHeight="1">
      <c r="A9" s="12" t="s">
        <v>81</v>
      </c>
      <c r="B9" s="25">
        <v>889.86500000000001</v>
      </c>
      <c r="C9" s="25">
        <v>1226.635</v>
      </c>
      <c r="D9" s="25">
        <v>190.125</v>
      </c>
      <c r="E9" s="25">
        <v>112.125</v>
      </c>
      <c r="F9" s="25">
        <v>55.68</v>
      </c>
      <c r="G9" s="25">
        <v>32.32</v>
      </c>
      <c r="H9" s="25">
        <v>62.2</v>
      </c>
      <c r="I9" s="25">
        <v>14.8</v>
      </c>
      <c r="J9" s="25">
        <v>1200</v>
      </c>
      <c r="K9" s="25">
        <v>1386</v>
      </c>
    </row>
    <row r="10" spans="1:14" ht="11.25" customHeight="1">
      <c r="A10" s="12" t="s">
        <v>82</v>
      </c>
      <c r="B10" s="25">
        <v>982.17499999999995</v>
      </c>
      <c r="C10" s="25">
        <v>1306.45</v>
      </c>
      <c r="D10" s="25">
        <v>195</v>
      </c>
      <c r="E10" s="25">
        <v>100.75</v>
      </c>
      <c r="F10" s="25">
        <v>41.6</v>
      </c>
      <c r="G10" s="25">
        <v>20.8</v>
      </c>
      <c r="H10" s="25">
        <v>111.4</v>
      </c>
      <c r="I10" s="25">
        <v>40.6</v>
      </c>
      <c r="J10" s="25">
        <v>1332</v>
      </c>
      <c r="K10" s="25">
        <v>1469</v>
      </c>
    </row>
    <row r="11" spans="1:14" ht="11.25" customHeight="1">
      <c r="A11" s="12" t="s">
        <v>83</v>
      </c>
      <c r="B11" s="25">
        <v>1015.835</v>
      </c>
      <c r="C11" s="25">
        <v>1311.04</v>
      </c>
      <c r="D11" s="25">
        <v>178.75</v>
      </c>
      <c r="E11" s="25">
        <v>81.25</v>
      </c>
      <c r="F11" s="25">
        <v>42.72</v>
      </c>
      <c r="G11" s="25">
        <v>19.68</v>
      </c>
      <c r="H11" s="25">
        <v>155.6</v>
      </c>
      <c r="I11" s="25">
        <v>36.4</v>
      </c>
      <c r="J11" s="25">
        <v>1395</v>
      </c>
      <c r="K11" s="25">
        <v>1449</v>
      </c>
    </row>
    <row r="12" spans="1:14" ht="11.25" customHeight="1">
      <c r="A12" s="12" t="s">
        <v>40</v>
      </c>
      <c r="B12" s="25">
        <v>567.12</v>
      </c>
      <c r="C12" s="25">
        <v>950.13</v>
      </c>
      <c r="D12" s="25">
        <v>195</v>
      </c>
      <c r="E12" s="25">
        <v>110.5</v>
      </c>
      <c r="F12" s="25">
        <v>53.28</v>
      </c>
      <c r="G12" s="25">
        <v>17.12</v>
      </c>
      <c r="H12" s="25">
        <v>64.2</v>
      </c>
      <c r="I12" s="25">
        <v>15.8</v>
      </c>
      <c r="J12" s="25">
        <v>882</v>
      </c>
      <c r="K12" s="25">
        <v>1096</v>
      </c>
    </row>
    <row r="13" spans="1:14" ht="11.25" customHeight="1">
      <c r="A13" s="12" t="s">
        <v>41</v>
      </c>
      <c r="B13" s="25">
        <v>1016.7275</v>
      </c>
      <c r="C13" s="25">
        <v>900.02250000000004</v>
      </c>
      <c r="D13" s="25">
        <v>169</v>
      </c>
      <c r="E13" s="25">
        <v>91</v>
      </c>
      <c r="F13" s="25">
        <v>54.143999999999998</v>
      </c>
      <c r="G13" s="25">
        <v>22.655999999999999</v>
      </c>
      <c r="H13" s="4" t="s">
        <v>36</v>
      </c>
      <c r="I13" s="4" t="s">
        <v>36</v>
      </c>
      <c r="J13" s="25">
        <v>1241</v>
      </c>
      <c r="K13" s="25">
        <v>1015</v>
      </c>
    </row>
    <row r="14" spans="1:14" ht="11.25" customHeight="1">
      <c r="A14" s="12" t="s">
        <v>42</v>
      </c>
      <c r="B14" s="25">
        <v>970.74249999999995</v>
      </c>
      <c r="C14" s="25">
        <v>831.25750000000005</v>
      </c>
      <c r="D14" s="25">
        <v>210.5</v>
      </c>
      <c r="E14" s="25">
        <v>119.25</v>
      </c>
      <c r="F14" s="25">
        <v>65.28</v>
      </c>
      <c r="G14" s="25">
        <v>24.32</v>
      </c>
      <c r="H14" s="25">
        <v>2.6</v>
      </c>
      <c r="I14" s="4" t="s">
        <v>36</v>
      </c>
      <c r="J14" s="25">
        <v>1249</v>
      </c>
      <c r="K14" s="25">
        <v>975</v>
      </c>
    </row>
    <row r="15" spans="1:14" ht="11.25" customHeight="1">
      <c r="A15" s="12" t="s">
        <v>43</v>
      </c>
      <c r="B15" s="25">
        <v>984.04499999999996</v>
      </c>
      <c r="C15" s="25">
        <v>1359.83</v>
      </c>
      <c r="D15" s="25">
        <v>187.35</v>
      </c>
      <c r="E15" s="25">
        <v>115.60000000000001</v>
      </c>
      <c r="F15" s="25">
        <v>45.247999999999998</v>
      </c>
      <c r="G15" s="25">
        <v>23.552</v>
      </c>
      <c r="H15" s="25">
        <v>55.88</v>
      </c>
      <c r="I15" s="25">
        <v>19.12</v>
      </c>
      <c r="J15" s="25">
        <v>1273</v>
      </c>
      <c r="K15" s="25">
        <v>1518</v>
      </c>
    </row>
    <row r="16" spans="1:14" ht="11.25" customHeight="1">
      <c r="A16" s="12" t="s">
        <v>44</v>
      </c>
      <c r="B16" s="25">
        <v>956.33500000000004</v>
      </c>
      <c r="C16" s="25">
        <v>1213.29</v>
      </c>
      <c r="D16" s="25">
        <v>203.68</v>
      </c>
      <c r="E16" s="25">
        <v>107.87</v>
      </c>
      <c r="F16" s="25">
        <v>37.921999999999997</v>
      </c>
      <c r="G16" s="25">
        <v>20.702999999999999</v>
      </c>
      <c r="H16" s="25">
        <v>86.2</v>
      </c>
      <c r="I16" s="25">
        <v>33.799999999999997</v>
      </c>
      <c r="J16" s="25">
        <v>1284</v>
      </c>
      <c r="K16" s="25">
        <v>1377</v>
      </c>
      <c r="M16" s="24"/>
      <c r="N16" s="24"/>
    </row>
    <row r="17" spans="1:14" ht="11.25" customHeight="1">
      <c r="A17" s="12" t="s">
        <v>45</v>
      </c>
      <c r="B17" s="25">
        <v>945.15750000000003</v>
      </c>
      <c r="C17" s="25">
        <v>1422.0925</v>
      </c>
      <c r="D17" s="25">
        <v>197.98500000000001</v>
      </c>
      <c r="E17" s="25">
        <v>113.565</v>
      </c>
      <c r="F17" s="25">
        <v>43.985500000000002</v>
      </c>
      <c r="G17" s="25">
        <v>2.9144999999999999</v>
      </c>
      <c r="H17" s="25">
        <v>128.04</v>
      </c>
      <c r="I17" s="25">
        <v>57.96</v>
      </c>
      <c r="J17" s="25">
        <v>1315</v>
      </c>
      <c r="K17" s="25">
        <v>1597</v>
      </c>
      <c r="M17" s="24"/>
      <c r="N17" s="24"/>
    </row>
    <row r="18" spans="1:14" ht="11.25" customHeight="1">
      <c r="A18" s="12" t="s">
        <v>46</v>
      </c>
      <c r="B18" s="25">
        <v>970.82749999999999</v>
      </c>
      <c r="C18" s="25">
        <v>1254.0474999999999</v>
      </c>
      <c r="D18" s="25">
        <v>201</v>
      </c>
      <c r="E18" s="25">
        <v>70.349999999999994</v>
      </c>
      <c r="F18" s="25">
        <v>25.2255</v>
      </c>
      <c r="G18" s="25">
        <v>14.974500000000001</v>
      </c>
      <c r="H18" s="25">
        <v>120.88</v>
      </c>
      <c r="I18" s="25">
        <v>61.12</v>
      </c>
      <c r="J18" s="25">
        <v>1318</v>
      </c>
      <c r="K18" s="25">
        <v>1400</v>
      </c>
      <c r="M18" s="24"/>
      <c r="N18" s="24"/>
    </row>
    <row r="19" spans="1:14" ht="11.25" customHeight="1">
      <c r="A19" s="12" t="s">
        <v>47</v>
      </c>
      <c r="B19" s="25">
        <v>987.57249999999999</v>
      </c>
      <c r="C19" s="25">
        <v>1383.9275</v>
      </c>
      <c r="D19" s="25">
        <v>203.01</v>
      </c>
      <c r="E19" s="25">
        <v>71.69</v>
      </c>
      <c r="F19" s="25">
        <v>14.07</v>
      </c>
      <c r="G19" s="25">
        <v>12.73</v>
      </c>
      <c r="H19" s="25">
        <v>148.72</v>
      </c>
      <c r="I19" s="25">
        <v>63.28</v>
      </c>
      <c r="J19" s="25">
        <v>1353</v>
      </c>
      <c r="K19" s="25">
        <v>1532</v>
      </c>
      <c r="M19" s="24"/>
      <c r="N19" s="24"/>
    </row>
    <row r="20" spans="1:14" ht="11.25" customHeight="1">
      <c r="A20" s="12" t="s">
        <v>48</v>
      </c>
      <c r="B20" s="25">
        <v>899.3</v>
      </c>
      <c r="C20" s="25">
        <v>1206.575</v>
      </c>
      <c r="D20" s="25">
        <v>185.72399999999999</v>
      </c>
      <c r="E20" s="25">
        <v>82.275999999999996</v>
      </c>
      <c r="F20" s="25">
        <v>16.481999999999999</v>
      </c>
      <c r="G20" s="25">
        <v>10.318</v>
      </c>
      <c r="H20" s="25">
        <v>139.76</v>
      </c>
      <c r="I20" s="25">
        <v>52.24</v>
      </c>
      <c r="J20" s="25">
        <v>1242</v>
      </c>
      <c r="K20" s="25">
        <v>1351</v>
      </c>
      <c r="M20" s="24"/>
      <c r="N20" s="24"/>
    </row>
    <row r="21" spans="1:14" ht="11.25" customHeight="1">
      <c r="A21" s="12" t="s">
        <v>49</v>
      </c>
      <c r="B21" s="25">
        <v>846.64250000000004</v>
      </c>
      <c r="C21" s="25">
        <v>1152.9825000000001</v>
      </c>
      <c r="D21" s="25">
        <v>222.37299999999999</v>
      </c>
      <c r="E21" s="25">
        <v>22.177</v>
      </c>
      <c r="F21" s="25">
        <v>17.654499999999999</v>
      </c>
      <c r="G21" s="25">
        <v>7.4705000000000004</v>
      </c>
      <c r="H21" s="25">
        <v>163.47999999999999</v>
      </c>
      <c r="I21" s="25">
        <v>80.52</v>
      </c>
      <c r="J21" s="25">
        <v>1250</v>
      </c>
      <c r="K21" s="25">
        <v>1263</v>
      </c>
      <c r="M21" s="24"/>
      <c r="N21" s="24"/>
    </row>
    <row r="22" spans="1:14" ht="11.25" customHeight="1">
      <c r="A22" s="10" t="s">
        <v>50</v>
      </c>
      <c r="B22" s="25">
        <v>774.22249999999997</v>
      </c>
      <c r="C22" s="25">
        <v>1495.2774999999999</v>
      </c>
      <c r="D22" s="25">
        <v>207.7</v>
      </c>
      <c r="E22" s="25">
        <v>33.5</v>
      </c>
      <c r="F22" s="25">
        <v>6.0970000000000004</v>
      </c>
      <c r="G22" s="25">
        <v>8.9779999999999998</v>
      </c>
      <c r="H22" s="25">
        <v>154.88</v>
      </c>
      <c r="I22" s="25">
        <v>82.32</v>
      </c>
      <c r="J22" s="25">
        <v>1143</v>
      </c>
      <c r="K22" s="25">
        <v>1620</v>
      </c>
      <c r="M22" s="24"/>
      <c r="N22" s="24"/>
    </row>
    <row r="23" spans="1:14" ht="11.25" customHeight="1">
      <c r="A23" s="10" t="s">
        <v>51</v>
      </c>
      <c r="B23" s="25">
        <v>743.32500000000005</v>
      </c>
      <c r="C23" s="25">
        <v>1211.675</v>
      </c>
      <c r="D23" s="25">
        <v>180.9</v>
      </c>
      <c r="E23" s="25">
        <v>30.15</v>
      </c>
      <c r="F23" s="25">
        <v>6.8674999999999997</v>
      </c>
      <c r="G23" s="25">
        <v>1.5075000000000001</v>
      </c>
      <c r="H23" s="25">
        <v>162.19999999999999</v>
      </c>
      <c r="I23" s="25">
        <v>125.8</v>
      </c>
      <c r="J23" s="25">
        <v>1093</v>
      </c>
      <c r="K23" s="25">
        <v>1369</v>
      </c>
      <c r="M23" s="24"/>
      <c r="N23" s="24"/>
    </row>
    <row r="24" spans="1:14" ht="11.25" customHeight="1">
      <c r="A24" s="10" t="s">
        <v>52</v>
      </c>
      <c r="B24" s="25">
        <v>739.245</v>
      </c>
      <c r="C24" s="25">
        <v>1245.5050000000001</v>
      </c>
      <c r="D24" s="25">
        <v>170.85</v>
      </c>
      <c r="E24" s="25">
        <v>26.8</v>
      </c>
      <c r="F24" s="25">
        <v>5.1254999999999997</v>
      </c>
      <c r="G24" s="25">
        <v>0.23449999999999999</v>
      </c>
      <c r="H24" s="25">
        <v>156</v>
      </c>
      <c r="I24" s="25">
        <v>80</v>
      </c>
      <c r="J24" s="25">
        <v>1071</v>
      </c>
      <c r="K24" s="25">
        <v>1353</v>
      </c>
      <c r="M24" s="24"/>
      <c r="N24" s="24"/>
    </row>
    <row r="25" spans="1:14" ht="11.25" customHeight="1">
      <c r="A25" s="10" t="s">
        <v>53</v>
      </c>
      <c r="B25" s="25">
        <v>662.53250000000003</v>
      </c>
      <c r="C25" s="25">
        <v>982.21749999999997</v>
      </c>
      <c r="D25" s="25">
        <v>164.15</v>
      </c>
      <c r="E25" s="25">
        <v>23.45</v>
      </c>
      <c r="F25" s="25">
        <v>4.1539999999999999</v>
      </c>
      <c r="G25" s="25">
        <v>0.20100000000000001</v>
      </c>
      <c r="H25" s="25">
        <v>132.68</v>
      </c>
      <c r="I25" s="25">
        <v>93.32</v>
      </c>
      <c r="J25" s="25">
        <v>964</v>
      </c>
      <c r="K25" s="25">
        <v>1099</v>
      </c>
      <c r="M25" s="24"/>
      <c r="N25" s="24"/>
    </row>
    <row r="26" spans="1:14" ht="11.25" customHeight="1">
      <c r="A26" s="12" t="s">
        <v>54</v>
      </c>
      <c r="B26" s="25">
        <v>707.92250000000001</v>
      </c>
      <c r="C26" s="25">
        <v>1030.3275000000001</v>
      </c>
      <c r="D26" s="25">
        <v>170.85</v>
      </c>
      <c r="E26" s="25">
        <v>23.45</v>
      </c>
      <c r="F26" s="25">
        <v>4.6900000000000004</v>
      </c>
      <c r="G26" s="25">
        <v>0</v>
      </c>
      <c r="H26" s="25">
        <v>136.72</v>
      </c>
      <c r="I26" s="25">
        <v>91.28</v>
      </c>
      <c r="J26" s="25">
        <v>1021</v>
      </c>
      <c r="K26" s="25">
        <v>1144</v>
      </c>
      <c r="M26" s="24"/>
      <c r="N26" s="24"/>
    </row>
    <row r="27" spans="1:14" ht="11.25" customHeight="1">
      <c r="A27" s="12" t="s">
        <v>55</v>
      </c>
      <c r="B27" s="25">
        <v>315.3075</v>
      </c>
      <c r="C27" s="25">
        <v>228.6925</v>
      </c>
      <c r="D27" s="25">
        <v>180.9</v>
      </c>
      <c r="E27" s="25">
        <v>23.45</v>
      </c>
      <c r="F27" s="25">
        <v>4.6900000000000004</v>
      </c>
      <c r="G27" s="25">
        <v>0</v>
      </c>
      <c r="H27" s="25">
        <v>125</v>
      </c>
      <c r="I27" s="25">
        <v>139</v>
      </c>
      <c r="J27" s="25">
        <v>621.20749999999998</v>
      </c>
      <c r="K27" s="25">
        <v>367.6925</v>
      </c>
      <c r="M27" s="24"/>
      <c r="N27" s="24"/>
    </row>
    <row r="28" spans="1:14" ht="11.25" customHeight="1">
      <c r="A28" s="12" t="s">
        <v>56</v>
      </c>
      <c r="B28" s="25">
        <v>293.84500000000003</v>
      </c>
      <c r="C28" s="25">
        <v>526.40499999999997</v>
      </c>
      <c r="D28" s="25">
        <v>177.55</v>
      </c>
      <c r="E28" s="25">
        <v>23.45</v>
      </c>
      <c r="F28" s="25">
        <v>3.35</v>
      </c>
      <c r="G28" s="25">
        <v>0</v>
      </c>
      <c r="H28" s="25">
        <v>128</v>
      </c>
      <c r="I28" s="25">
        <v>80</v>
      </c>
      <c r="J28" s="25">
        <v>599.39499999999998</v>
      </c>
      <c r="K28" s="25">
        <v>606.40499999999997</v>
      </c>
      <c r="M28" s="24"/>
      <c r="N28" s="24"/>
    </row>
    <row r="29" spans="1:14" ht="11.25" customHeight="1">
      <c r="A29" s="12" t="s">
        <v>57</v>
      </c>
      <c r="B29" s="25">
        <v>465.75749999999999</v>
      </c>
      <c r="C29" s="25">
        <v>690.24249999999995</v>
      </c>
      <c r="D29" s="25">
        <v>160.80000000000001</v>
      </c>
      <c r="E29" s="25">
        <v>23.45</v>
      </c>
      <c r="F29" s="25">
        <v>3.35</v>
      </c>
      <c r="G29" s="25">
        <v>0</v>
      </c>
      <c r="H29" s="25">
        <v>138.47999999999999</v>
      </c>
      <c r="I29" s="25">
        <v>145.52000000000001</v>
      </c>
      <c r="J29" s="25">
        <v>765.03749999999991</v>
      </c>
      <c r="K29" s="25">
        <v>835.76249999999993</v>
      </c>
      <c r="M29" s="24"/>
      <c r="N29" s="24"/>
    </row>
    <row r="30" spans="1:14" ht="11.25" customHeight="1">
      <c r="A30" s="12" t="s">
        <v>58</v>
      </c>
      <c r="B30" s="25">
        <v>451.47750000000002</v>
      </c>
      <c r="C30" s="25">
        <v>679.02250000000004</v>
      </c>
      <c r="D30" s="25">
        <v>174.2</v>
      </c>
      <c r="E30" s="4" t="s">
        <v>36</v>
      </c>
      <c r="F30" s="25">
        <v>3.35</v>
      </c>
      <c r="G30" s="25">
        <v>0</v>
      </c>
      <c r="H30" s="25">
        <v>132</v>
      </c>
      <c r="I30" s="25">
        <v>108</v>
      </c>
      <c r="J30" s="25">
        <v>757.67750000000001</v>
      </c>
      <c r="K30" s="25">
        <v>787.02250000000004</v>
      </c>
      <c r="M30" s="24"/>
      <c r="N30" s="24"/>
    </row>
    <row r="31" spans="1:14" ht="11.25" customHeight="1">
      <c r="A31" s="12" t="s">
        <v>59</v>
      </c>
      <c r="B31" s="25">
        <v>396.90750000000003</v>
      </c>
      <c r="C31" s="25">
        <v>525.34249999999997</v>
      </c>
      <c r="D31" s="25">
        <v>160.80000000000001</v>
      </c>
      <c r="E31" s="4" t="s">
        <v>36</v>
      </c>
      <c r="F31" s="25">
        <v>0.83750000000000002</v>
      </c>
      <c r="G31" s="25">
        <v>0</v>
      </c>
      <c r="H31" s="25">
        <v>128</v>
      </c>
      <c r="I31" s="25">
        <v>92</v>
      </c>
      <c r="J31" s="25">
        <v>685.70749999999998</v>
      </c>
      <c r="K31" s="25">
        <v>617.34249999999997</v>
      </c>
      <c r="M31" s="24"/>
      <c r="N31" s="24"/>
    </row>
    <row r="32" spans="1:14" ht="11.25" customHeight="1">
      <c r="A32" s="12" t="s">
        <v>60</v>
      </c>
      <c r="B32" s="25">
        <v>397.67250000000001</v>
      </c>
      <c r="C32" s="25">
        <v>465.07749999999999</v>
      </c>
      <c r="D32" s="25">
        <v>150.75</v>
      </c>
      <c r="E32" s="4" t="s">
        <v>36</v>
      </c>
      <c r="F32" s="25" t="s">
        <v>36</v>
      </c>
      <c r="G32" s="25" t="s">
        <v>36</v>
      </c>
      <c r="H32" s="25">
        <v>132.47999999999999</v>
      </c>
      <c r="I32" s="25">
        <v>91.52</v>
      </c>
      <c r="J32" s="25">
        <v>680.90250000000003</v>
      </c>
      <c r="K32" s="25">
        <v>556.59749999999997</v>
      </c>
      <c r="M32" s="24"/>
      <c r="N32" s="24"/>
    </row>
    <row r="33" spans="1:14" ht="11.25" customHeight="1">
      <c r="A33" s="12" t="s">
        <v>61</v>
      </c>
      <c r="B33" s="25">
        <v>356.10750000000002</v>
      </c>
      <c r="C33" s="25">
        <v>483.26749999999998</v>
      </c>
      <c r="D33" s="25">
        <v>172.4</v>
      </c>
      <c r="E33" s="4" t="s">
        <v>36</v>
      </c>
      <c r="F33" s="25" t="s">
        <v>36</v>
      </c>
      <c r="G33" s="25" t="s">
        <v>36</v>
      </c>
      <c r="H33" s="25">
        <v>135.80000000000001</v>
      </c>
      <c r="I33" s="25">
        <v>116.2</v>
      </c>
      <c r="J33" s="25">
        <v>664.30750000000012</v>
      </c>
      <c r="K33" s="25">
        <v>599.46749999999997</v>
      </c>
      <c r="M33" s="24"/>
      <c r="N33" s="24"/>
    </row>
    <row r="34" spans="1:14" ht="11.25" customHeight="1">
      <c r="A34" s="12" t="s">
        <v>62</v>
      </c>
      <c r="B34" s="25">
        <v>336.98250000000002</v>
      </c>
      <c r="C34" s="25">
        <v>464.14249999999998</v>
      </c>
      <c r="D34" s="25">
        <v>160</v>
      </c>
      <c r="E34" s="4" t="s">
        <v>36</v>
      </c>
      <c r="F34" s="25" t="s">
        <v>36</v>
      </c>
      <c r="G34" s="25" t="s">
        <v>36</v>
      </c>
      <c r="H34" s="25">
        <v>104</v>
      </c>
      <c r="I34" s="25">
        <v>88</v>
      </c>
      <c r="J34" s="25">
        <v>600.98250000000007</v>
      </c>
      <c r="K34" s="25">
        <v>552.14249999999993</v>
      </c>
      <c r="M34" s="24"/>
      <c r="N34" s="24"/>
    </row>
    <row r="35" spans="1:14" ht="11.25" customHeight="1">
      <c r="A35" s="10" t="s">
        <v>63</v>
      </c>
      <c r="B35" s="25">
        <v>329.07749999999999</v>
      </c>
      <c r="C35" s="25">
        <v>450.79750000000001</v>
      </c>
      <c r="D35" s="25">
        <v>155.19999999999999</v>
      </c>
      <c r="E35" s="25">
        <v>24.8</v>
      </c>
      <c r="F35" s="25" t="s">
        <v>36</v>
      </c>
      <c r="G35" s="25" t="s">
        <v>36</v>
      </c>
      <c r="H35" s="25">
        <v>119.48</v>
      </c>
      <c r="I35" s="25">
        <v>124.52</v>
      </c>
      <c r="J35" s="25">
        <v>603.75749999999994</v>
      </c>
      <c r="K35" s="25">
        <v>600.11750000000006</v>
      </c>
      <c r="M35" s="24"/>
      <c r="N35" s="24"/>
    </row>
    <row r="36" spans="1:14" ht="11.25" customHeight="1">
      <c r="A36" s="10" t="s">
        <v>64</v>
      </c>
      <c r="B36" s="25">
        <v>284.32499999999999</v>
      </c>
      <c r="C36" s="25">
        <v>380.8</v>
      </c>
      <c r="D36" s="25">
        <v>132.6</v>
      </c>
      <c r="E36" s="25">
        <v>21.4</v>
      </c>
      <c r="F36" s="25" t="s">
        <v>36</v>
      </c>
      <c r="G36" s="25" t="s">
        <v>36</v>
      </c>
      <c r="H36" s="25">
        <v>112.24</v>
      </c>
      <c r="I36" s="25">
        <v>115.76</v>
      </c>
      <c r="J36" s="25">
        <v>529.16499999999996</v>
      </c>
      <c r="K36" s="25">
        <v>517.96</v>
      </c>
      <c r="M36" s="24"/>
      <c r="N36" s="24"/>
    </row>
    <row r="37" spans="1:14" ht="11.25" customHeight="1">
      <c r="A37" s="10" t="s">
        <v>65</v>
      </c>
      <c r="B37" s="25">
        <v>242.59</v>
      </c>
      <c r="C37" s="25">
        <v>305.66000000000003</v>
      </c>
      <c r="D37" s="25">
        <v>144</v>
      </c>
      <c r="E37" s="25">
        <v>48</v>
      </c>
      <c r="F37" s="25" t="s">
        <v>36</v>
      </c>
      <c r="G37" s="25" t="s">
        <v>36</v>
      </c>
      <c r="H37" s="25">
        <v>115.48</v>
      </c>
      <c r="I37" s="25">
        <v>54.52</v>
      </c>
      <c r="J37" s="25">
        <v>502.07000000000005</v>
      </c>
      <c r="K37" s="25">
        <v>408.18000000000006</v>
      </c>
      <c r="M37" s="24"/>
      <c r="N37" s="24"/>
    </row>
    <row r="38" spans="1:14" ht="11.25" customHeight="1">
      <c r="A38" s="10" t="s">
        <v>66</v>
      </c>
      <c r="B38" s="25">
        <v>210.20500000000001</v>
      </c>
      <c r="C38" s="25">
        <v>248.79499999999999</v>
      </c>
      <c r="D38" s="25">
        <v>126.4</v>
      </c>
      <c r="E38" s="25">
        <v>25.6</v>
      </c>
      <c r="F38" s="25" t="s">
        <v>36</v>
      </c>
      <c r="G38" s="25" t="s">
        <v>36</v>
      </c>
      <c r="H38" s="25">
        <v>100</v>
      </c>
      <c r="I38" s="25">
        <v>92</v>
      </c>
      <c r="J38" s="25">
        <v>436</v>
      </c>
      <c r="K38" s="25">
        <v>367</v>
      </c>
      <c r="M38" s="24"/>
      <c r="N38" s="24"/>
    </row>
    <row r="39" spans="1:14" ht="11.25" customHeight="1">
      <c r="A39" s="10" t="s">
        <v>67</v>
      </c>
      <c r="B39" s="25">
        <v>150.32249999999999</v>
      </c>
      <c r="C39" s="25">
        <v>179.47749999999999</v>
      </c>
      <c r="D39" s="25">
        <v>140</v>
      </c>
      <c r="E39" s="25">
        <v>36</v>
      </c>
      <c r="F39" s="25" t="s">
        <v>36</v>
      </c>
      <c r="G39" s="25" t="s">
        <v>36</v>
      </c>
      <c r="H39" s="25">
        <v>112</v>
      </c>
      <c r="I39" s="25">
        <v>80</v>
      </c>
      <c r="J39" s="25">
        <v>402</v>
      </c>
      <c r="K39" s="25">
        <v>296</v>
      </c>
      <c r="M39" s="24"/>
      <c r="N39" s="24"/>
    </row>
    <row r="40" spans="1:14" ht="11.25" customHeight="1">
      <c r="A40" s="10" t="s">
        <v>68</v>
      </c>
      <c r="B40" s="25">
        <v>74.12</v>
      </c>
      <c r="C40" s="25">
        <v>90.78</v>
      </c>
      <c r="D40" s="25">
        <v>112</v>
      </c>
      <c r="E40" s="82">
        <v>40</v>
      </c>
      <c r="F40" s="25" t="s">
        <v>36</v>
      </c>
      <c r="G40" s="25" t="s">
        <v>36</v>
      </c>
      <c r="H40" s="181">
        <v>112</v>
      </c>
      <c r="I40" s="181">
        <v>80</v>
      </c>
      <c r="J40" s="181">
        <v>298.12</v>
      </c>
      <c r="K40" s="181">
        <v>210.78</v>
      </c>
      <c r="M40" s="24"/>
      <c r="N40" s="24"/>
    </row>
    <row r="41" spans="1:14" ht="11.25" customHeight="1">
      <c r="A41" s="10" t="s">
        <v>69</v>
      </c>
      <c r="B41" s="25">
        <v>81.642499999999998</v>
      </c>
      <c r="C41" s="25">
        <v>110.0325</v>
      </c>
      <c r="D41" s="25">
        <v>104</v>
      </c>
      <c r="E41" s="82">
        <v>24</v>
      </c>
      <c r="F41" s="25" t="s">
        <v>36</v>
      </c>
      <c r="G41" s="25" t="s">
        <v>36</v>
      </c>
      <c r="H41" s="181">
        <v>96</v>
      </c>
      <c r="I41" s="181">
        <v>148</v>
      </c>
      <c r="J41" s="181">
        <v>281</v>
      </c>
      <c r="K41" s="181">
        <v>322</v>
      </c>
      <c r="M41" s="24"/>
      <c r="N41" s="24"/>
    </row>
    <row r="42" spans="1:14" ht="11.25" customHeight="1">
      <c r="A42" s="10" t="s">
        <v>70</v>
      </c>
      <c r="B42" s="25">
        <v>90.822500000000005</v>
      </c>
      <c r="C42" s="25">
        <v>115.30249999999999</v>
      </c>
      <c r="D42" s="25">
        <v>148</v>
      </c>
      <c r="E42" s="82">
        <v>40</v>
      </c>
      <c r="F42" s="25" t="s">
        <v>36</v>
      </c>
      <c r="G42" s="25" t="s">
        <v>36</v>
      </c>
      <c r="H42" s="181">
        <v>82</v>
      </c>
      <c r="I42" s="181">
        <v>94</v>
      </c>
      <c r="J42" s="181">
        <v>320.82249999999999</v>
      </c>
      <c r="K42" s="181">
        <v>249.30250000000001</v>
      </c>
      <c r="L42" s="22"/>
      <c r="M42" s="22"/>
      <c r="N42" s="24"/>
    </row>
    <row r="43" spans="1:14" ht="11.25" customHeight="1">
      <c r="A43" s="10" t="s">
        <v>71</v>
      </c>
      <c r="B43" s="25">
        <v>84.447500000000005</v>
      </c>
      <c r="C43" s="25">
        <v>89.802499999999995</v>
      </c>
      <c r="D43" s="25">
        <v>144</v>
      </c>
      <c r="E43" s="82">
        <v>24</v>
      </c>
      <c r="F43" s="25" t="s">
        <v>36</v>
      </c>
      <c r="G43" s="25" t="s">
        <v>36</v>
      </c>
      <c r="H43" s="181">
        <v>58</v>
      </c>
      <c r="I43" s="181">
        <v>38</v>
      </c>
      <c r="J43" s="181">
        <v>286.44749999999999</v>
      </c>
      <c r="K43" s="181">
        <v>151.80250000000001</v>
      </c>
      <c r="M43" s="24"/>
      <c r="N43" s="24"/>
    </row>
    <row r="44" spans="1:14" ht="11.25" customHeight="1">
      <c r="A44" s="10" t="s">
        <v>72</v>
      </c>
      <c r="B44" s="25">
        <v>77.605000000000004</v>
      </c>
      <c r="C44" s="25">
        <v>63.92</v>
      </c>
      <c r="D44" s="25">
        <v>68</v>
      </c>
      <c r="E44" s="82">
        <v>96</v>
      </c>
      <c r="F44" s="25" t="s">
        <v>36</v>
      </c>
      <c r="G44" s="25" t="s">
        <v>36</v>
      </c>
      <c r="H44" s="181">
        <v>33.200000000000003</v>
      </c>
      <c r="I44" s="181">
        <v>34.799999999999997</v>
      </c>
      <c r="J44" s="181">
        <v>178.80500000000001</v>
      </c>
      <c r="K44" s="181">
        <v>194.72</v>
      </c>
      <c r="M44" s="24"/>
      <c r="N44" s="24"/>
    </row>
    <row r="45" spans="1:14" ht="11.25" customHeight="1">
      <c r="A45" s="178" t="s">
        <v>73</v>
      </c>
      <c r="B45" s="25">
        <v>45.347499999999997</v>
      </c>
      <c r="C45" s="25">
        <v>31.577500000000001</v>
      </c>
      <c r="D45" s="25">
        <v>124</v>
      </c>
      <c r="E45" s="82">
        <v>56</v>
      </c>
      <c r="F45" s="25" t="s">
        <v>36</v>
      </c>
      <c r="G45" s="25" t="s">
        <v>36</v>
      </c>
      <c r="H45" s="181">
        <v>50</v>
      </c>
      <c r="I45" s="181">
        <v>40</v>
      </c>
      <c r="J45" s="181">
        <v>219</v>
      </c>
      <c r="K45" s="181">
        <v>128</v>
      </c>
      <c r="M45" s="24"/>
      <c r="N45" s="24"/>
    </row>
    <row r="46" spans="1:14" ht="11.25" customHeight="1">
      <c r="A46" s="179" t="s">
        <v>84</v>
      </c>
      <c r="B46" s="26">
        <v>51</v>
      </c>
      <c r="C46" s="26">
        <v>25</v>
      </c>
      <c r="D46" s="26">
        <v>108</v>
      </c>
      <c r="E46" s="103">
        <v>64</v>
      </c>
      <c r="F46" s="26" t="s">
        <v>36</v>
      </c>
      <c r="G46" s="26" t="s">
        <v>36</v>
      </c>
      <c r="H46" s="182">
        <v>52</v>
      </c>
      <c r="I46" s="182">
        <v>44</v>
      </c>
      <c r="J46" s="182">
        <v>211</v>
      </c>
      <c r="K46" s="182">
        <v>133</v>
      </c>
      <c r="M46" s="24"/>
      <c r="N46" s="24"/>
    </row>
    <row r="47" spans="1:14" ht="11.25" customHeight="1">
      <c r="A47" s="10" t="s">
        <v>32</v>
      </c>
      <c r="B47" s="23"/>
      <c r="C47" s="22"/>
      <c r="M47" s="24"/>
      <c r="N47" s="24"/>
    </row>
    <row r="48" spans="1:14" ht="11.25" customHeight="1">
      <c r="A48" s="9" t="s">
        <v>118</v>
      </c>
      <c r="B48" s="23"/>
      <c r="C48" s="22"/>
      <c r="M48" s="24"/>
      <c r="N48" s="24"/>
    </row>
    <row r="49" spans="1:14" ht="11.25" customHeight="1">
      <c r="A49" s="12" t="s">
        <v>119</v>
      </c>
      <c r="B49" s="23"/>
      <c r="C49" s="22"/>
      <c r="M49" s="24"/>
      <c r="N49" s="24"/>
    </row>
    <row r="50" spans="1:14" ht="11.25" customHeight="1">
      <c r="A50" s="12" t="s">
        <v>290</v>
      </c>
      <c r="B50" s="23"/>
      <c r="C50" s="22"/>
      <c r="M50" s="24"/>
      <c r="N50" s="24"/>
    </row>
    <row r="51" spans="1:14" ht="11.25" customHeight="1">
      <c r="A51" s="12" t="s">
        <v>120</v>
      </c>
      <c r="B51" s="23"/>
      <c r="C51" s="22"/>
      <c r="M51" s="24"/>
      <c r="N51" s="24"/>
    </row>
    <row r="52" spans="1:14" ht="11.25" customHeight="1">
      <c r="A52" s="10" t="s">
        <v>121</v>
      </c>
    </row>
    <row r="53" spans="1:14" ht="11.25" customHeight="1">
      <c r="A53" s="12" t="s">
        <v>106</v>
      </c>
    </row>
  </sheetData>
  <pageMargins left="0.66700000000000004" right="0.66700000000000004" top="0.66700000000000004" bottom="0.72" header="0" footer="0"/>
  <pageSetup firstPageNumber="73"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6A366-4280-4CDF-834C-9C1F93897BA3}">
  <sheetPr transitionEvaluation="1" codeName="Sheet60">
    <pageSetUpPr fitToPage="1"/>
  </sheetPr>
  <dimension ref="A1:Q55"/>
  <sheetViews>
    <sheetView workbookViewId="0"/>
  </sheetViews>
  <sheetFormatPr defaultColWidth="9.7109375" defaultRowHeight="12"/>
  <cols>
    <col min="1" max="1" width="11.140625" style="1" customWidth="1"/>
    <col min="2" max="16" width="14.42578125" style="1" customWidth="1"/>
    <col min="17" max="16384" width="9.7109375" style="1"/>
  </cols>
  <sheetData>
    <row r="1" spans="1:16" s="9" customFormat="1" ht="11.25" customHeight="1">
      <c r="A1" s="9" t="s">
        <v>122</v>
      </c>
      <c r="B1" s="1"/>
      <c r="C1" s="1"/>
      <c r="D1" s="1"/>
      <c r="E1" s="1"/>
      <c r="F1" s="1"/>
      <c r="G1" s="1"/>
      <c r="H1" s="1"/>
      <c r="I1" s="1"/>
      <c r="J1" s="1"/>
      <c r="K1" s="1"/>
      <c r="L1" s="1"/>
      <c r="M1" s="1"/>
      <c r="N1" s="1"/>
      <c r="O1" s="1"/>
      <c r="P1" s="1"/>
    </row>
    <row r="2" spans="1:16" s="9" customFormat="1" ht="45">
      <c r="A2" s="176" t="s">
        <v>74</v>
      </c>
      <c r="B2" s="106" t="s">
        <v>123</v>
      </c>
      <c r="C2" s="106" t="s">
        <v>124</v>
      </c>
      <c r="D2" s="106" t="s">
        <v>125</v>
      </c>
      <c r="E2" s="106" t="s">
        <v>126</v>
      </c>
      <c r="F2" s="106" t="s">
        <v>127</v>
      </c>
      <c r="G2" s="106" t="s">
        <v>128</v>
      </c>
      <c r="H2" s="177" t="s">
        <v>129</v>
      </c>
      <c r="I2" s="177" t="s">
        <v>130</v>
      </c>
      <c r="J2" s="177" t="s">
        <v>131</v>
      </c>
      <c r="K2" s="177" t="s">
        <v>132</v>
      </c>
      <c r="L2" s="177" t="s">
        <v>133</v>
      </c>
      <c r="M2" s="177" t="s">
        <v>134</v>
      </c>
      <c r="N2" s="106" t="s">
        <v>135</v>
      </c>
      <c r="O2" s="106" t="s">
        <v>136</v>
      </c>
      <c r="P2" s="106" t="s">
        <v>137</v>
      </c>
    </row>
    <row r="3" spans="1:16" s="9" customFormat="1" ht="11.25" customHeight="1">
      <c r="A3" s="12" t="s">
        <v>75</v>
      </c>
      <c r="B3" s="40">
        <v>5.25</v>
      </c>
      <c r="C3" s="40">
        <v>2.76</v>
      </c>
      <c r="D3" s="40">
        <v>3.6</v>
      </c>
      <c r="E3" s="40">
        <v>6.34</v>
      </c>
      <c r="F3" s="40">
        <v>-0.45</v>
      </c>
      <c r="G3" s="40">
        <v>3.33</v>
      </c>
      <c r="H3" s="40">
        <v>3.7</v>
      </c>
      <c r="I3" s="40">
        <v>2.31</v>
      </c>
      <c r="J3" s="40">
        <v>3.27</v>
      </c>
      <c r="K3" s="40">
        <v>4.91</v>
      </c>
      <c r="L3" s="40">
        <v>-0.2</v>
      </c>
      <c r="M3" s="40">
        <v>2.72</v>
      </c>
      <c r="N3" s="40">
        <v>5.15</v>
      </c>
      <c r="O3" s="40">
        <v>2.36</v>
      </c>
      <c r="P3" s="40">
        <v>3.5</v>
      </c>
    </row>
    <row r="4" spans="1:16" s="9" customFormat="1" ht="11.25" customHeight="1">
      <c r="A4" s="12" t="s">
        <v>76</v>
      </c>
      <c r="B4" s="40">
        <v>4.4800000000000004</v>
      </c>
      <c r="C4" s="40">
        <v>0.82</v>
      </c>
      <c r="D4" s="40">
        <v>2.09</v>
      </c>
      <c r="E4" s="40">
        <v>3.95</v>
      </c>
      <c r="F4" s="40">
        <v>-1.31</v>
      </c>
      <c r="G4" s="40">
        <v>1.85</v>
      </c>
      <c r="H4" s="40">
        <v>2.73</v>
      </c>
      <c r="I4" s="40">
        <v>0.98</v>
      </c>
      <c r="J4" s="40">
        <v>1.89</v>
      </c>
      <c r="K4" s="40">
        <v>3.66</v>
      </c>
      <c r="L4" s="40">
        <v>-1.28</v>
      </c>
      <c r="M4" s="40">
        <v>1.01</v>
      </c>
      <c r="N4" s="40">
        <v>3.94</v>
      </c>
      <c r="O4" s="40">
        <v>0.66</v>
      </c>
      <c r="P4" s="40">
        <v>1.99</v>
      </c>
    </row>
    <row r="5" spans="1:16" s="9" customFormat="1" ht="11.25" customHeight="1">
      <c r="A5" s="12" t="s">
        <v>77</v>
      </c>
      <c r="B5" s="40">
        <v>3.61</v>
      </c>
      <c r="C5" s="40">
        <v>0.52</v>
      </c>
      <c r="D5" s="40">
        <v>1.96</v>
      </c>
      <c r="E5" s="40">
        <v>4.05</v>
      </c>
      <c r="F5" s="40">
        <v>-1.31</v>
      </c>
      <c r="G5" s="40">
        <v>1.94</v>
      </c>
      <c r="H5" s="40">
        <v>1.75</v>
      </c>
      <c r="I5" s="40">
        <v>0.14000000000000001</v>
      </c>
      <c r="J5" s="40">
        <v>1.26</v>
      </c>
      <c r="K5" s="40">
        <v>2.73</v>
      </c>
      <c r="L5" s="40">
        <v>-1.32</v>
      </c>
      <c r="M5" s="40">
        <v>1.1100000000000001</v>
      </c>
      <c r="N5" s="40">
        <v>3.18</v>
      </c>
      <c r="O5" s="40">
        <v>0.22</v>
      </c>
      <c r="P5" s="40">
        <v>1.79</v>
      </c>
    </row>
    <row r="6" spans="1:16" s="9" customFormat="1" ht="11.25" customHeight="1">
      <c r="A6" s="12" t="s">
        <v>78</v>
      </c>
      <c r="B6" s="40">
        <v>4.1900000000000004</v>
      </c>
      <c r="C6" s="40">
        <v>1.7</v>
      </c>
      <c r="D6" s="40">
        <v>2.72</v>
      </c>
      <c r="E6" s="40">
        <v>5.3</v>
      </c>
      <c r="F6" s="40">
        <v>-1.53</v>
      </c>
      <c r="G6" s="40">
        <v>2.83</v>
      </c>
      <c r="H6" s="40">
        <v>2.2000000000000002</v>
      </c>
      <c r="I6" s="40">
        <v>0.24</v>
      </c>
      <c r="J6" s="40">
        <v>1.99</v>
      </c>
      <c r="K6" s="40">
        <v>4.34</v>
      </c>
      <c r="L6" s="40">
        <v>-1.52</v>
      </c>
      <c r="M6" s="40">
        <v>2.46</v>
      </c>
      <c r="N6" s="40">
        <v>4.1399999999999997</v>
      </c>
      <c r="O6" s="40">
        <v>1.37</v>
      </c>
      <c r="P6" s="40">
        <v>2.68</v>
      </c>
    </row>
    <row r="7" spans="1:16" s="9" customFormat="1" ht="11.25" customHeight="1">
      <c r="A7" s="12" t="s">
        <v>79</v>
      </c>
      <c r="B7" s="40">
        <v>5.62</v>
      </c>
      <c r="C7" s="40">
        <v>2.66</v>
      </c>
      <c r="D7" s="40">
        <v>3.67</v>
      </c>
      <c r="E7" s="40">
        <v>8.19</v>
      </c>
      <c r="F7" s="40">
        <v>-0.45</v>
      </c>
      <c r="G7" s="40">
        <v>5.64</v>
      </c>
      <c r="H7" s="56" t="s">
        <v>36</v>
      </c>
      <c r="I7" s="56" t="s">
        <v>36</v>
      </c>
      <c r="J7" s="56" t="s">
        <v>36</v>
      </c>
      <c r="K7" s="40">
        <v>6.64</v>
      </c>
      <c r="L7" s="40">
        <v>-0.38</v>
      </c>
      <c r="M7" s="40">
        <v>4.1900000000000004</v>
      </c>
      <c r="N7" s="40">
        <v>6.27</v>
      </c>
      <c r="O7" s="40">
        <v>2.38</v>
      </c>
      <c r="P7" s="40">
        <v>3.95</v>
      </c>
    </row>
    <row r="8" spans="1:16" s="9" customFormat="1" ht="11.25" customHeight="1">
      <c r="A8" s="12" t="s">
        <v>80</v>
      </c>
      <c r="B8" s="40">
        <v>5.19</v>
      </c>
      <c r="C8" s="40">
        <v>3.29</v>
      </c>
      <c r="D8" s="40">
        <v>4.09</v>
      </c>
      <c r="E8" s="40">
        <v>8.74</v>
      </c>
      <c r="F8" s="40">
        <v>-0.76</v>
      </c>
      <c r="G8" s="40">
        <v>5.93</v>
      </c>
      <c r="H8" s="40">
        <v>8.89</v>
      </c>
      <c r="I8" s="40">
        <v>3.5</v>
      </c>
      <c r="J8" s="40">
        <v>8.4</v>
      </c>
      <c r="K8" s="40">
        <v>5.66</v>
      </c>
      <c r="L8" s="40">
        <v>-0.79</v>
      </c>
      <c r="M8" s="40">
        <v>3.36</v>
      </c>
      <c r="N8" s="40">
        <v>5.85</v>
      </c>
      <c r="O8" s="40">
        <v>2.94</v>
      </c>
      <c r="P8" s="40">
        <v>4.29</v>
      </c>
    </row>
    <row r="9" spans="1:16" s="9" customFormat="1" ht="11.25" customHeight="1">
      <c r="A9" s="12" t="s">
        <v>81</v>
      </c>
      <c r="B9" s="40">
        <v>5.89</v>
      </c>
      <c r="C9" s="40">
        <v>4.32</v>
      </c>
      <c r="D9" s="40">
        <v>4.9800000000000004</v>
      </c>
      <c r="E9" s="40">
        <v>7.71</v>
      </c>
      <c r="F9" s="40">
        <v>-0.64</v>
      </c>
      <c r="G9" s="40">
        <v>4.62</v>
      </c>
      <c r="H9" s="40">
        <v>7.47</v>
      </c>
      <c r="I9" s="40">
        <v>3.4</v>
      </c>
      <c r="J9" s="40">
        <v>6.69</v>
      </c>
      <c r="K9" s="40">
        <v>5.96</v>
      </c>
      <c r="L9" s="40">
        <v>-0.64</v>
      </c>
      <c r="M9" s="40">
        <v>3.54</v>
      </c>
      <c r="N9" s="40">
        <v>6.27</v>
      </c>
      <c r="O9" s="40">
        <v>3.79</v>
      </c>
      <c r="P9" s="40">
        <v>4.9400000000000004</v>
      </c>
    </row>
    <row r="10" spans="1:16" s="9" customFormat="1" ht="11.25" customHeight="1">
      <c r="A10" s="12" t="s">
        <v>82</v>
      </c>
      <c r="B10" s="40">
        <v>6.85</v>
      </c>
      <c r="C10" s="40">
        <v>4.6100000000000003</v>
      </c>
      <c r="D10" s="40">
        <v>5.57</v>
      </c>
      <c r="E10" s="40">
        <v>7.43</v>
      </c>
      <c r="F10" s="40">
        <v>-0.41</v>
      </c>
      <c r="G10" s="40">
        <v>4.76</v>
      </c>
      <c r="H10" s="40">
        <v>6.61</v>
      </c>
      <c r="I10" s="40">
        <v>3.32</v>
      </c>
      <c r="J10" s="40">
        <v>5.73</v>
      </c>
      <c r="K10" s="40">
        <v>4.58</v>
      </c>
      <c r="L10" s="40">
        <v>-0.44</v>
      </c>
      <c r="M10" s="40">
        <v>2.91</v>
      </c>
      <c r="N10" s="40">
        <v>6.84</v>
      </c>
      <c r="O10" s="40">
        <v>4.16</v>
      </c>
      <c r="P10" s="40">
        <v>5.43</v>
      </c>
    </row>
    <row r="11" spans="1:16" s="9" customFormat="1" ht="11.25" customHeight="1">
      <c r="A11" s="12" t="s">
        <v>83</v>
      </c>
      <c r="B11" s="40">
        <v>6.03</v>
      </c>
      <c r="C11" s="40">
        <v>3.24</v>
      </c>
      <c r="D11" s="40">
        <v>4.45</v>
      </c>
      <c r="E11" s="40">
        <v>7.33</v>
      </c>
      <c r="F11" s="40">
        <v>-1.54</v>
      </c>
      <c r="G11" s="40">
        <v>4.55</v>
      </c>
      <c r="H11" s="40">
        <v>5.0599999999999996</v>
      </c>
      <c r="I11" s="40">
        <v>0.56999999999999995</v>
      </c>
      <c r="J11" s="40">
        <v>4.21</v>
      </c>
      <c r="K11" s="40">
        <v>4.76</v>
      </c>
      <c r="L11" s="40">
        <v>-1.57</v>
      </c>
      <c r="M11" s="40">
        <v>2.76</v>
      </c>
      <c r="N11" s="40">
        <v>6.05</v>
      </c>
      <c r="O11" s="40">
        <v>2.84</v>
      </c>
      <c r="P11" s="40">
        <v>4.41</v>
      </c>
    </row>
    <row r="12" spans="1:16" s="9" customFormat="1" ht="11.25" customHeight="1">
      <c r="A12" s="12" t="s">
        <v>40</v>
      </c>
      <c r="B12" s="40">
        <v>10</v>
      </c>
      <c r="C12" s="40">
        <v>3.06</v>
      </c>
      <c r="D12" s="40">
        <v>5.65</v>
      </c>
      <c r="E12" s="40">
        <v>10.49</v>
      </c>
      <c r="F12" s="40">
        <v>-1.1299999999999999</v>
      </c>
      <c r="G12" s="40">
        <v>6.28</v>
      </c>
      <c r="H12" s="40">
        <v>7.34</v>
      </c>
      <c r="I12" s="40">
        <v>0.57999999999999996</v>
      </c>
      <c r="J12" s="40">
        <v>6</v>
      </c>
      <c r="K12" s="40">
        <v>11.35</v>
      </c>
      <c r="L12" s="40">
        <v>-1.31</v>
      </c>
      <c r="M12" s="40">
        <v>8.27</v>
      </c>
      <c r="N12" s="40">
        <v>10</v>
      </c>
      <c r="O12" s="40">
        <v>2.5299999999999998</v>
      </c>
      <c r="P12" s="40">
        <v>5.86</v>
      </c>
    </row>
    <row r="13" spans="1:16" s="9" customFormat="1" ht="11.25" customHeight="1">
      <c r="A13" s="12" t="s">
        <v>41</v>
      </c>
      <c r="B13" s="40">
        <v>8.83</v>
      </c>
      <c r="C13" s="40">
        <v>2.08</v>
      </c>
      <c r="D13" s="40">
        <v>5.66</v>
      </c>
      <c r="E13" s="40">
        <v>8.42</v>
      </c>
      <c r="F13" s="40">
        <v>-1.68</v>
      </c>
      <c r="G13" s="40">
        <v>4.87</v>
      </c>
      <c r="H13" s="56" t="s">
        <v>36</v>
      </c>
      <c r="I13" s="56" t="s">
        <v>36</v>
      </c>
      <c r="J13" s="56" t="s">
        <v>36</v>
      </c>
      <c r="K13" s="40">
        <v>8.01</v>
      </c>
      <c r="L13" s="40">
        <v>-1.69</v>
      </c>
      <c r="M13" s="40">
        <v>5.15</v>
      </c>
      <c r="N13" s="40">
        <v>8.74</v>
      </c>
      <c r="O13" s="40">
        <v>1.65</v>
      </c>
      <c r="P13" s="40">
        <v>5.55</v>
      </c>
    </row>
    <row r="14" spans="1:16" s="9" customFormat="1" ht="11.25" customHeight="1">
      <c r="A14" s="12" t="s">
        <v>42</v>
      </c>
      <c r="B14" s="40">
        <v>8.69</v>
      </c>
      <c r="C14" s="40">
        <v>4.2</v>
      </c>
      <c r="D14" s="40">
        <v>6.62</v>
      </c>
      <c r="E14" s="40">
        <v>7.4</v>
      </c>
      <c r="F14" s="40">
        <v>-0.92</v>
      </c>
      <c r="G14" s="40">
        <v>4.3899999999999997</v>
      </c>
      <c r="H14" s="40">
        <v>13.52</v>
      </c>
      <c r="I14" s="40">
        <v>0.61</v>
      </c>
      <c r="J14" s="40">
        <v>13.52</v>
      </c>
      <c r="K14" s="40">
        <v>6.03</v>
      </c>
      <c r="L14" s="40">
        <v>-1.04</v>
      </c>
      <c r="M14" s="40">
        <v>4.1100000000000003</v>
      </c>
      <c r="N14" s="40">
        <v>8.34</v>
      </c>
      <c r="O14" s="40">
        <v>3.44</v>
      </c>
      <c r="P14" s="40">
        <v>6.2</v>
      </c>
    </row>
    <row r="15" spans="1:16" s="9" customFormat="1" ht="11.25" customHeight="1">
      <c r="A15" s="12" t="s">
        <v>43</v>
      </c>
      <c r="B15" s="40">
        <v>4.8600000000000003</v>
      </c>
      <c r="C15" s="40">
        <v>1.06</v>
      </c>
      <c r="D15" s="40">
        <v>2.66</v>
      </c>
      <c r="E15" s="40">
        <v>6.35</v>
      </c>
      <c r="F15" s="40">
        <v>-2.13</v>
      </c>
      <c r="G15" s="40">
        <v>3.11</v>
      </c>
      <c r="H15" s="40">
        <v>6.57</v>
      </c>
      <c r="I15" s="40">
        <v>0.62</v>
      </c>
      <c r="J15" s="40">
        <v>5.1100000000000003</v>
      </c>
      <c r="K15" s="40">
        <v>3.38</v>
      </c>
      <c r="L15" s="40">
        <v>-1.78</v>
      </c>
      <c r="M15" s="40">
        <v>1.81</v>
      </c>
      <c r="N15" s="40">
        <v>5.0999999999999996</v>
      </c>
      <c r="O15" s="40">
        <v>0.77</v>
      </c>
      <c r="P15" s="40">
        <v>2.75</v>
      </c>
    </row>
    <row r="16" spans="1:16" s="9" customFormat="1" ht="11.25" customHeight="1">
      <c r="A16" s="12" t="s">
        <v>44</v>
      </c>
      <c r="B16" s="40">
        <v>5.52</v>
      </c>
      <c r="C16" s="40">
        <v>1.51</v>
      </c>
      <c r="D16" s="40">
        <v>3.28</v>
      </c>
      <c r="E16" s="40">
        <v>6.74</v>
      </c>
      <c r="F16" s="40">
        <v>-1.59</v>
      </c>
      <c r="G16" s="40">
        <v>3.86</v>
      </c>
      <c r="H16" s="40">
        <v>5.0199999999999996</v>
      </c>
      <c r="I16" s="40">
        <v>1.02</v>
      </c>
      <c r="J16" s="40">
        <v>3.89</v>
      </c>
      <c r="K16" s="40">
        <v>2.97</v>
      </c>
      <c r="L16" s="40">
        <v>-1.75</v>
      </c>
      <c r="M16" s="40">
        <v>1.3</v>
      </c>
      <c r="N16" s="40">
        <v>5.61</v>
      </c>
      <c r="O16" s="40">
        <v>1.21</v>
      </c>
      <c r="P16" s="40">
        <v>3.33</v>
      </c>
    </row>
    <row r="17" spans="1:16" s="9" customFormat="1" ht="11.25" customHeight="1">
      <c r="A17" s="12" t="s">
        <v>45</v>
      </c>
      <c r="B17" s="40">
        <v>4</v>
      </c>
      <c r="C17" s="40">
        <v>0.83</v>
      </c>
      <c r="D17" s="40">
        <v>2.09</v>
      </c>
      <c r="E17" s="40">
        <v>7.17</v>
      </c>
      <c r="F17" s="40">
        <v>-2.37</v>
      </c>
      <c r="G17" s="40">
        <v>3.7</v>
      </c>
      <c r="H17" s="40">
        <v>3.18</v>
      </c>
      <c r="I17" s="40">
        <v>0.54</v>
      </c>
      <c r="J17" s="40">
        <v>2.36</v>
      </c>
      <c r="K17" s="40">
        <v>4.0199999999999996</v>
      </c>
      <c r="L17" s="40">
        <v>-2.38</v>
      </c>
      <c r="M17" s="40">
        <v>3.62</v>
      </c>
      <c r="N17" s="40">
        <v>4.4000000000000004</v>
      </c>
      <c r="O17" s="40">
        <v>0.59</v>
      </c>
      <c r="P17" s="40">
        <v>2.2999999999999998</v>
      </c>
    </row>
    <row r="18" spans="1:16" s="9" customFormat="1" ht="11.25" customHeight="1">
      <c r="A18" s="12" t="s">
        <v>46</v>
      </c>
      <c r="B18" s="40">
        <v>3.71</v>
      </c>
      <c r="C18" s="40">
        <v>0.56000000000000005</v>
      </c>
      <c r="D18" s="40">
        <v>1.93</v>
      </c>
      <c r="E18" s="40">
        <v>7.02</v>
      </c>
      <c r="F18" s="40">
        <v>-2.17</v>
      </c>
      <c r="G18" s="40">
        <v>4.6399999999999997</v>
      </c>
      <c r="H18" s="40">
        <v>5.22</v>
      </c>
      <c r="I18" s="40">
        <v>0.66</v>
      </c>
      <c r="J18" s="40">
        <v>3.69</v>
      </c>
      <c r="K18" s="40">
        <v>4.12</v>
      </c>
      <c r="L18" s="40">
        <v>-2.2200000000000002</v>
      </c>
      <c r="M18" s="40">
        <v>1.76</v>
      </c>
      <c r="N18" s="40">
        <v>4.3600000000000003</v>
      </c>
      <c r="O18" s="40">
        <v>0.39</v>
      </c>
      <c r="P18" s="40">
        <v>2.3199999999999998</v>
      </c>
    </row>
    <row r="19" spans="1:16" s="9" customFormat="1" ht="11.25" customHeight="1">
      <c r="A19" s="12" t="s">
        <v>47</v>
      </c>
      <c r="B19" s="40">
        <v>3.74</v>
      </c>
      <c r="C19" s="40">
        <v>-0.01</v>
      </c>
      <c r="D19" s="40">
        <v>1.55</v>
      </c>
      <c r="E19" s="40">
        <v>6.82</v>
      </c>
      <c r="F19" s="40">
        <v>-2.13</v>
      </c>
      <c r="G19" s="40">
        <v>4.4800000000000004</v>
      </c>
      <c r="H19" s="40">
        <v>4.1500000000000004</v>
      </c>
      <c r="I19" s="40">
        <v>0.4</v>
      </c>
      <c r="J19" s="40">
        <v>3.03</v>
      </c>
      <c r="K19" s="40">
        <v>4.12</v>
      </c>
      <c r="L19" s="40">
        <v>-2.36</v>
      </c>
      <c r="M19" s="40">
        <v>1.04</v>
      </c>
      <c r="N19" s="40">
        <v>4.25</v>
      </c>
      <c r="O19" s="40">
        <v>-0.11</v>
      </c>
      <c r="P19" s="40">
        <v>1.93</v>
      </c>
    </row>
    <row r="20" spans="1:16" s="9" customFormat="1" ht="11.25" customHeight="1">
      <c r="A20" s="12" t="s">
        <v>48</v>
      </c>
      <c r="B20" s="40">
        <v>3.42</v>
      </c>
      <c r="C20" s="40">
        <v>-0.33</v>
      </c>
      <c r="D20" s="40">
        <v>1.27</v>
      </c>
      <c r="E20" s="40">
        <v>10.32</v>
      </c>
      <c r="F20" s="40">
        <v>-2.2000000000000002</v>
      </c>
      <c r="G20" s="40">
        <v>6.48</v>
      </c>
      <c r="H20" s="40">
        <v>4.75</v>
      </c>
      <c r="I20" s="40">
        <v>0.4</v>
      </c>
      <c r="J20" s="40">
        <v>3.57</v>
      </c>
      <c r="K20" s="40">
        <v>5.82</v>
      </c>
      <c r="L20" s="40">
        <v>-2.2000000000000002</v>
      </c>
      <c r="M20" s="40">
        <v>2.73</v>
      </c>
      <c r="N20" s="40">
        <v>4.6399999999999997</v>
      </c>
      <c r="O20" s="40">
        <v>-0.43</v>
      </c>
      <c r="P20" s="40">
        <v>2</v>
      </c>
    </row>
    <row r="21" spans="1:16" s="9" customFormat="1" ht="11.25" customHeight="1">
      <c r="A21" s="12" t="s">
        <v>49</v>
      </c>
      <c r="B21" s="40">
        <v>5.04</v>
      </c>
      <c r="C21" s="40">
        <v>0.3</v>
      </c>
      <c r="D21" s="40">
        <v>2.2999999999999998</v>
      </c>
      <c r="E21" s="40">
        <v>9.7100000000000009</v>
      </c>
      <c r="F21" s="40">
        <v>-2.23</v>
      </c>
      <c r="G21" s="40">
        <v>8.6300000000000008</v>
      </c>
      <c r="H21" s="40">
        <v>6.75</v>
      </c>
      <c r="I21" s="40">
        <v>0.4</v>
      </c>
      <c r="J21" s="40">
        <v>4.6500000000000004</v>
      </c>
      <c r="K21" s="40">
        <v>6.91</v>
      </c>
      <c r="L21" s="40">
        <v>-2.31</v>
      </c>
      <c r="M21" s="40">
        <v>4.17</v>
      </c>
      <c r="N21" s="40">
        <v>6.12</v>
      </c>
      <c r="O21" s="40">
        <v>0.24</v>
      </c>
      <c r="P21" s="40">
        <v>3.17</v>
      </c>
    </row>
    <row r="22" spans="1:16" s="9" customFormat="1" ht="11.25" customHeight="1">
      <c r="A22" s="10" t="s">
        <v>50</v>
      </c>
      <c r="B22" s="40">
        <v>6.52</v>
      </c>
      <c r="C22" s="40">
        <v>1.98</v>
      </c>
      <c r="D22" s="40">
        <v>3.53</v>
      </c>
      <c r="E22" s="40">
        <v>7.45</v>
      </c>
      <c r="F22" s="40">
        <v>-2.8</v>
      </c>
      <c r="G22" s="40">
        <v>6.03</v>
      </c>
      <c r="H22" s="40">
        <v>7.75</v>
      </c>
      <c r="I22" s="40">
        <v>0.3</v>
      </c>
      <c r="J22" s="40">
        <v>5.16</v>
      </c>
      <c r="K22" s="40">
        <v>4.25</v>
      </c>
      <c r="L22" s="40">
        <v>-2.8</v>
      </c>
      <c r="M22" s="40">
        <v>0.05</v>
      </c>
      <c r="N22" s="40">
        <v>6.84</v>
      </c>
      <c r="O22" s="40">
        <v>1.77</v>
      </c>
      <c r="P22" s="40">
        <v>3.87</v>
      </c>
    </row>
    <row r="23" spans="1:16" s="9" customFormat="1" ht="11.25" customHeight="1">
      <c r="A23" s="10" t="s">
        <v>51</v>
      </c>
      <c r="B23" s="40">
        <v>4.8099999999999996</v>
      </c>
      <c r="C23" s="40">
        <v>0.59</v>
      </c>
      <c r="D23" s="40">
        <v>2.19</v>
      </c>
      <c r="E23" s="40">
        <v>8.09</v>
      </c>
      <c r="F23" s="40">
        <v>-2.42</v>
      </c>
      <c r="G23" s="40">
        <v>6.59</v>
      </c>
      <c r="H23" s="40">
        <v>3.15</v>
      </c>
      <c r="I23" s="40">
        <v>-0.5</v>
      </c>
      <c r="J23" s="40">
        <v>1.56</v>
      </c>
      <c r="K23" s="40">
        <v>4.49</v>
      </c>
      <c r="L23" s="40">
        <v>-2.42</v>
      </c>
      <c r="M23" s="40">
        <v>3.24</v>
      </c>
      <c r="N23" s="40">
        <v>5.0999999999999996</v>
      </c>
      <c r="O23" s="40">
        <v>0.42</v>
      </c>
      <c r="P23" s="40">
        <v>2.5</v>
      </c>
    </row>
    <row r="24" spans="1:16" s="9" customFormat="1" ht="11.25" customHeight="1">
      <c r="A24" s="10" t="s">
        <v>52</v>
      </c>
      <c r="B24" s="40">
        <v>5.25</v>
      </c>
      <c r="C24" s="40">
        <v>0.56000000000000005</v>
      </c>
      <c r="D24" s="40">
        <v>2.31</v>
      </c>
      <c r="E24" s="40">
        <v>7.13</v>
      </c>
      <c r="F24" s="40">
        <v>-2.4700000000000002</v>
      </c>
      <c r="G24" s="40">
        <v>5.83</v>
      </c>
      <c r="H24" s="40">
        <v>4.45</v>
      </c>
      <c r="I24" s="40">
        <v>-0.5</v>
      </c>
      <c r="J24" s="40">
        <v>2.77</v>
      </c>
      <c r="K24" s="40">
        <v>4.82</v>
      </c>
      <c r="L24" s="40">
        <v>-2.48</v>
      </c>
      <c r="M24" s="40">
        <v>4.5</v>
      </c>
      <c r="N24" s="40">
        <v>5.43</v>
      </c>
      <c r="O24" s="40">
        <v>0.44</v>
      </c>
      <c r="P24" s="40">
        <v>2.64</v>
      </c>
    </row>
    <row r="25" spans="1:16" s="9" customFormat="1" ht="11.25" customHeight="1">
      <c r="A25" s="10" t="s">
        <v>53</v>
      </c>
      <c r="B25" s="40">
        <v>5.63</v>
      </c>
      <c r="C25" s="40">
        <v>0.28999999999999998</v>
      </c>
      <c r="D25" s="40">
        <v>2.44</v>
      </c>
      <c r="E25" s="40">
        <v>10.96</v>
      </c>
      <c r="F25" s="40">
        <v>-2.52</v>
      </c>
      <c r="G25" s="40">
        <v>9.2799999999999994</v>
      </c>
      <c r="H25" s="40">
        <v>4.1399999999999997</v>
      </c>
      <c r="I25" s="40">
        <v>-0.32</v>
      </c>
      <c r="J25" s="40">
        <v>2.2999999999999998</v>
      </c>
      <c r="K25" s="40">
        <v>5.85</v>
      </c>
      <c r="L25" s="40">
        <v>-2.5299999999999998</v>
      </c>
      <c r="M25" s="40">
        <v>5.46</v>
      </c>
      <c r="N25" s="40">
        <v>6.33</v>
      </c>
      <c r="O25" s="40">
        <v>0.18</v>
      </c>
      <c r="P25" s="40">
        <v>3.03</v>
      </c>
    </row>
    <row r="26" spans="1:16" s="9" customFormat="1" ht="11.25" customHeight="1">
      <c r="A26" s="12" t="s">
        <v>54</v>
      </c>
      <c r="B26" s="40">
        <v>7.32</v>
      </c>
      <c r="C26" s="40">
        <v>0.6</v>
      </c>
      <c r="D26" s="40">
        <v>3.33</v>
      </c>
      <c r="E26" s="40">
        <v>8.85</v>
      </c>
      <c r="F26" s="40">
        <v>-3.01</v>
      </c>
      <c r="G26" s="40">
        <v>7.42</v>
      </c>
      <c r="H26" s="40">
        <v>4.84</v>
      </c>
      <c r="I26" s="40">
        <v>-0.17</v>
      </c>
      <c r="J26" s="40">
        <v>2.83</v>
      </c>
      <c r="K26" s="40">
        <v>4.75</v>
      </c>
      <c r="L26" s="40" t="s">
        <v>36</v>
      </c>
      <c r="M26" s="40">
        <v>4.75</v>
      </c>
      <c r="N26" s="40">
        <v>7.23</v>
      </c>
      <c r="O26" s="40">
        <v>0.46</v>
      </c>
      <c r="P26" s="40">
        <v>3.66</v>
      </c>
    </row>
    <row r="27" spans="1:16" s="9" customFormat="1" ht="11.25" customHeight="1">
      <c r="A27" s="12" t="s">
        <v>55</v>
      </c>
      <c r="B27" s="40">
        <v>19.510000000000002</v>
      </c>
      <c r="C27" s="40">
        <v>5.13</v>
      </c>
      <c r="D27" s="40">
        <v>13.47</v>
      </c>
      <c r="E27" s="40">
        <v>15.52</v>
      </c>
      <c r="F27" s="40">
        <v>-3.08</v>
      </c>
      <c r="G27" s="40">
        <v>13.39</v>
      </c>
      <c r="H27" s="40">
        <v>22.02</v>
      </c>
      <c r="I27" s="40">
        <v>0.06</v>
      </c>
      <c r="J27" s="40">
        <v>10.46</v>
      </c>
      <c r="K27" s="40">
        <v>10.119999999999999</v>
      </c>
      <c r="L27" s="40" t="s">
        <v>36</v>
      </c>
      <c r="M27" s="40">
        <v>10.119999999999999</v>
      </c>
      <c r="N27" s="40">
        <v>18.79</v>
      </c>
      <c r="O27" s="40">
        <v>2.83</v>
      </c>
      <c r="P27" s="40">
        <v>12.65</v>
      </c>
    </row>
    <row r="28" spans="1:16" s="9" customFormat="1" ht="11.25" customHeight="1">
      <c r="A28" s="12" t="s">
        <v>56</v>
      </c>
      <c r="B28" s="40">
        <v>13.96</v>
      </c>
      <c r="C28" s="40">
        <v>4.29</v>
      </c>
      <c r="D28" s="40">
        <v>7.75</v>
      </c>
      <c r="E28" s="40">
        <v>12.18</v>
      </c>
      <c r="F28" s="40">
        <v>-3.15</v>
      </c>
      <c r="G28" s="40">
        <v>10.39</v>
      </c>
      <c r="H28" s="40">
        <v>16.5</v>
      </c>
      <c r="I28" s="40">
        <v>2.15</v>
      </c>
      <c r="J28" s="40">
        <v>10.98</v>
      </c>
      <c r="K28" s="40">
        <v>10.68</v>
      </c>
      <c r="L28" s="40" t="s">
        <v>36</v>
      </c>
      <c r="M28" s="40">
        <v>10.68</v>
      </c>
      <c r="N28" s="40">
        <v>13.96</v>
      </c>
      <c r="O28" s="40">
        <v>3.74</v>
      </c>
      <c r="P28" s="40">
        <v>8.74</v>
      </c>
    </row>
    <row r="29" spans="1:16" s="9" customFormat="1" ht="11.25" customHeight="1">
      <c r="A29" s="12" t="s">
        <v>57</v>
      </c>
      <c r="B29" s="40">
        <v>9.51</v>
      </c>
      <c r="C29" s="40">
        <v>0.99</v>
      </c>
      <c r="D29" s="40">
        <v>4.42</v>
      </c>
      <c r="E29" s="40">
        <v>11.14</v>
      </c>
      <c r="F29" s="40">
        <v>-3.22</v>
      </c>
      <c r="G29" s="40">
        <v>9.31</v>
      </c>
      <c r="H29" s="40">
        <v>10.57</v>
      </c>
      <c r="I29" s="40">
        <v>0.9</v>
      </c>
      <c r="J29" s="40">
        <v>5.62</v>
      </c>
      <c r="K29" s="40">
        <v>8.14</v>
      </c>
      <c r="L29" s="40" t="s">
        <v>36</v>
      </c>
      <c r="M29" s="40">
        <v>8.14</v>
      </c>
      <c r="N29" s="40">
        <v>10.029999999999999</v>
      </c>
      <c r="O29" s="40">
        <v>0.86</v>
      </c>
      <c r="P29" s="40">
        <v>5.19</v>
      </c>
    </row>
    <row r="30" spans="1:16" s="9" customFormat="1" ht="11.25" customHeight="1">
      <c r="A30" s="12" t="s">
        <v>58</v>
      </c>
      <c r="B30" s="40">
        <v>10.11</v>
      </c>
      <c r="C30" s="40">
        <v>0.63</v>
      </c>
      <c r="D30" s="40">
        <v>4.42</v>
      </c>
      <c r="E30" s="40">
        <v>6.2</v>
      </c>
      <c r="F30" s="56" t="s">
        <v>36</v>
      </c>
      <c r="G30" s="40">
        <v>6.2</v>
      </c>
      <c r="H30" s="40">
        <v>10.64</v>
      </c>
      <c r="I30" s="40">
        <v>-0.55000000000000004</v>
      </c>
      <c r="J30" s="40">
        <v>5.6</v>
      </c>
      <c r="K30" s="40">
        <v>5.7</v>
      </c>
      <c r="L30" s="40" t="s">
        <v>36</v>
      </c>
      <c r="M30" s="40">
        <v>5.7</v>
      </c>
      <c r="N30" s="40">
        <v>9.2899999999999991</v>
      </c>
      <c r="O30" s="40">
        <v>0.47</v>
      </c>
      <c r="P30" s="40">
        <v>4.8</v>
      </c>
    </row>
    <row r="31" spans="1:16" s="9" customFormat="1" ht="11.25" customHeight="1">
      <c r="A31" s="12" t="s">
        <v>59</v>
      </c>
      <c r="B31" s="40">
        <v>8.17</v>
      </c>
      <c r="C31" s="40">
        <v>0.52</v>
      </c>
      <c r="D31" s="40">
        <v>3.81</v>
      </c>
      <c r="E31" s="40">
        <v>5.85</v>
      </c>
      <c r="F31" s="56" t="s">
        <v>36</v>
      </c>
      <c r="G31" s="40">
        <v>5.85</v>
      </c>
      <c r="H31" s="40">
        <v>9.5</v>
      </c>
      <c r="I31" s="40">
        <v>0.25</v>
      </c>
      <c r="J31" s="40">
        <v>5.63</v>
      </c>
      <c r="K31" s="40" t="s">
        <v>37</v>
      </c>
      <c r="L31" s="40" t="s">
        <v>36</v>
      </c>
      <c r="M31" s="40" t="s">
        <v>37</v>
      </c>
      <c r="N31" s="40">
        <v>7.87</v>
      </c>
      <c r="O31" s="40">
        <v>0.48</v>
      </c>
      <c r="P31" s="40">
        <v>4.37</v>
      </c>
    </row>
    <row r="32" spans="1:16" s="9" customFormat="1" ht="11.25" customHeight="1">
      <c r="A32" s="12" t="s">
        <v>60</v>
      </c>
      <c r="B32" s="40">
        <v>13.18</v>
      </c>
      <c r="C32" s="40">
        <v>2.62</v>
      </c>
      <c r="D32" s="40">
        <v>7.49</v>
      </c>
      <c r="E32" s="40">
        <v>4.4000000000000004</v>
      </c>
      <c r="F32" s="56" t="s">
        <v>36</v>
      </c>
      <c r="G32" s="40">
        <v>4.4000000000000004</v>
      </c>
      <c r="H32" s="40">
        <v>14.05</v>
      </c>
      <c r="I32" s="40">
        <v>0.2</v>
      </c>
      <c r="J32" s="40">
        <v>8.39</v>
      </c>
      <c r="K32" s="40" t="s">
        <v>37</v>
      </c>
      <c r="L32" s="40" t="s">
        <v>36</v>
      </c>
      <c r="M32" s="40" t="s">
        <v>36</v>
      </c>
      <c r="N32" s="40">
        <v>11.41</v>
      </c>
      <c r="O32" s="40">
        <v>2.23</v>
      </c>
      <c r="P32" s="40">
        <v>7.28</v>
      </c>
    </row>
    <row r="33" spans="1:17" s="9" customFormat="1" ht="11.25" customHeight="1">
      <c r="A33" s="12" t="s">
        <v>61</v>
      </c>
      <c r="B33" s="40">
        <v>10.99</v>
      </c>
      <c r="C33" s="40">
        <v>3.58</v>
      </c>
      <c r="D33" s="40">
        <v>6.72</v>
      </c>
      <c r="E33" s="40">
        <v>9.3000000000000007</v>
      </c>
      <c r="F33" s="56" t="s">
        <v>36</v>
      </c>
      <c r="G33" s="40">
        <v>9.3000000000000007</v>
      </c>
      <c r="H33" s="40">
        <v>12.45</v>
      </c>
      <c r="I33" s="40">
        <v>0.2</v>
      </c>
      <c r="J33" s="40">
        <v>6.8</v>
      </c>
      <c r="K33" s="40" t="s">
        <v>36</v>
      </c>
      <c r="L33" s="40" t="s">
        <v>36</v>
      </c>
      <c r="M33" s="40" t="s">
        <v>36</v>
      </c>
      <c r="N33" s="40">
        <v>10.85</v>
      </c>
      <c r="O33" s="40">
        <v>2.92</v>
      </c>
      <c r="P33" s="40">
        <v>7.09</v>
      </c>
    </row>
    <row r="34" spans="1:17" s="9" customFormat="1" ht="11.25" customHeight="1">
      <c r="A34" s="12" t="s">
        <v>62</v>
      </c>
      <c r="B34" s="40">
        <v>10.64</v>
      </c>
      <c r="C34" s="40">
        <v>4.66</v>
      </c>
      <c r="D34" s="40">
        <v>7.17</v>
      </c>
      <c r="E34" s="40">
        <v>11.83</v>
      </c>
      <c r="F34" s="56" t="s">
        <v>36</v>
      </c>
      <c r="G34" s="40">
        <v>11.83</v>
      </c>
      <c r="H34" s="40">
        <v>11.15</v>
      </c>
      <c r="I34" s="40">
        <v>0.2</v>
      </c>
      <c r="J34" s="40">
        <v>6.13</v>
      </c>
      <c r="K34" s="40" t="s">
        <v>36</v>
      </c>
      <c r="L34" s="40" t="s">
        <v>36</v>
      </c>
      <c r="M34" s="40" t="s">
        <v>36</v>
      </c>
      <c r="N34" s="40">
        <v>11.04</v>
      </c>
      <c r="O34" s="40">
        <v>3.95</v>
      </c>
      <c r="P34" s="40">
        <v>7.65</v>
      </c>
    </row>
    <row r="35" spans="1:17" s="9" customFormat="1" ht="11.25" customHeight="1">
      <c r="A35" s="10" t="s">
        <v>63</v>
      </c>
      <c r="B35" s="40">
        <v>11</v>
      </c>
      <c r="C35" s="40">
        <v>3.16</v>
      </c>
      <c r="D35" s="40">
        <v>6.47</v>
      </c>
      <c r="E35" s="40">
        <v>7.96</v>
      </c>
      <c r="F35" s="56" t="s">
        <v>36</v>
      </c>
      <c r="G35" s="40">
        <v>7.96</v>
      </c>
      <c r="H35" s="40">
        <v>11.12</v>
      </c>
      <c r="I35" s="40">
        <v>0.17</v>
      </c>
      <c r="J35" s="40">
        <v>5.56</v>
      </c>
      <c r="K35" s="40" t="s">
        <v>36</v>
      </c>
      <c r="L35" s="40" t="s">
        <v>36</v>
      </c>
      <c r="M35" s="40" t="s">
        <v>36</v>
      </c>
      <c r="N35" s="40">
        <v>10.15</v>
      </c>
      <c r="O35" s="40">
        <v>2.5099999999999998</v>
      </c>
      <c r="P35" s="40">
        <v>6.51</v>
      </c>
    </row>
    <row r="36" spans="1:17" s="9" customFormat="1" ht="11.25" customHeight="1">
      <c r="A36" s="10" t="s">
        <v>64</v>
      </c>
      <c r="B36" s="40">
        <v>12.2</v>
      </c>
      <c r="C36" s="40">
        <v>3.3</v>
      </c>
      <c r="D36" s="40">
        <v>7.1</v>
      </c>
      <c r="E36" s="40" t="s">
        <v>37</v>
      </c>
      <c r="F36" s="40" t="s">
        <v>37</v>
      </c>
      <c r="G36" s="40">
        <v>7.91</v>
      </c>
      <c r="H36" s="40" t="s">
        <v>37</v>
      </c>
      <c r="I36" s="40" t="s">
        <v>37</v>
      </c>
      <c r="J36" s="40">
        <v>7.25</v>
      </c>
      <c r="K36" s="40" t="s">
        <v>36</v>
      </c>
      <c r="L36" s="40" t="s">
        <v>36</v>
      </c>
      <c r="M36" s="40" t="s">
        <v>36</v>
      </c>
      <c r="N36" s="40">
        <v>11.95</v>
      </c>
      <c r="O36" s="40">
        <v>2.46</v>
      </c>
      <c r="P36" s="40">
        <v>7.25</v>
      </c>
    </row>
    <row r="37" spans="1:17" s="9" customFormat="1" ht="11.25" customHeight="1">
      <c r="A37" s="10" t="s">
        <v>65</v>
      </c>
      <c r="B37" s="40">
        <v>12.02</v>
      </c>
      <c r="C37" s="40">
        <v>3.47</v>
      </c>
      <c r="D37" s="40">
        <v>7.25</v>
      </c>
      <c r="E37" s="40" t="s">
        <v>37</v>
      </c>
      <c r="F37" s="40" t="s">
        <v>37</v>
      </c>
      <c r="G37" s="40">
        <v>7.91</v>
      </c>
      <c r="H37" s="40" t="s">
        <v>37</v>
      </c>
      <c r="I37" s="40" t="s">
        <v>37</v>
      </c>
      <c r="J37" s="40">
        <v>7.51</v>
      </c>
      <c r="K37" s="40" t="s">
        <v>36</v>
      </c>
      <c r="L37" s="40" t="s">
        <v>36</v>
      </c>
      <c r="M37" s="40" t="s">
        <v>36</v>
      </c>
      <c r="N37" s="40">
        <v>11.81</v>
      </c>
      <c r="O37" s="40">
        <v>2.06</v>
      </c>
      <c r="P37" s="40">
        <v>7.44</v>
      </c>
    </row>
    <row r="38" spans="1:17" s="9" customFormat="1" ht="11.25" customHeight="1">
      <c r="A38" s="10" t="s">
        <v>66</v>
      </c>
      <c r="B38" s="40">
        <v>14.84</v>
      </c>
      <c r="C38" s="40">
        <v>5.55</v>
      </c>
      <c r="D38" s="40">
        <v>9.8000000000000007</v>
      </c>
      <c r="E38" s="40" t="s">
        <v>37</v>
      </c>
      <c r="F38" s="40" t="s">
        <v>37</v>
      </c>
      <c r="G38" s="40">
        <v>15.27</v>
      </c>
      <c r="H38" s="40" t="s">
        <v>37</v>
      </c>
      <c r="I38" s="40" t="s">
        <v>37</v>
      </c>
      <c r="J38" s="40">
        <v>8.9700000000000006</v>
      </c>
      <c r="K38" s="40" t="s">
        <v>36</v>
      </c>
      <c r="L38" s="40" t="s">
        <v>36</v>
      </c>
      <c r="M38" s="40" t="s">
        <v>36</v>
      </c>
      <c r="N38" s="40">
        <v>16.63</v>
      </c>
      <c r="O38" s="40">
        <v>3.51</v>
      </c>
      <c r="P38" s="40">
        <v>10.64</v>
      </c>
    </row>
    <row r="39" spans="1:17" s="9" customFormat="1" ht="11.25" customHeight="1">
      <c r="A39" s="10" t="s">
        <v>67</v>
      </c>
      <c r="B39" s="40">
        <v>16.29</v>
      </c>
      <c r="C39" s="40">
        <v>6.6</v>
      </c>
      <c r="D39" s="40">
        <v>11.02</v>
      </c>
      <c r="E39" s="40" t="s">
        <v>37</v>
      </c>
      <c r="F39" s="40" t="s">
        <v>37</v>
      </c>
      <c r="G39" s="40">
        <v>16.37</v>
      </c>
      <c r="H39" s="40" t="s">
        <v>37</v>
      </c>
      <c r="I39" s="40" t="s">
        <v>37</v>
      </c>
      <c r="J39" s="40">
        <v>11.43</v>
      </c>
      <c r="K39" s="40" t="s">
        <v>36</v>
      </c>
      <c r="L39" s="40" t="s">
        <v>36</v>
      </c>
      <c r="M39" s="40" t="s">
        <v>36</v>
      </c>
      <c r="N39" s="40">
        <v>18.829999999999998</v>
      </c>
      <c r="O39" s="40">
        <v>3.84</v>
      </c>
      <c r="P39" s="40">
        <v>12.48</v>
      </c>
      <c r="Q39" s="11"/>
    </row>
    <row r="40" spans="1:17" s="9" customFormat="1" ht="11.25" customHeight="1">
      <c r="A40" s="10" t="s">
        <v>68</v>
      </c>
      <c r="B40" s="55">
        <v>23.95</v>
      </c>
      <c r="C40" s="55">
        <v>8.81</v>
      </c>
      <c r="D40" s="55">
        <v>15.61</v>
      </c>
      <c r="E40" s="40" t="s">
        <v>37</v>
      </c>
      <c r="F40" s="40" t="s">
        <v>37</v>
      </c>
      <c r="G40" s="55">
        <v>15.57</v>
      </c>
      <c r="H40" s="40" t="s">
        <v>37</v>
      </c>
      <c r="I40" s="40" t="s">
        <v>37</v>
      </c>
      <c r="J40" s="55">
        <v>12.01</v>
      </c>
      <c r="K40" s="40" t="s">
        <v>36</v>
      </c>
      <c r="L40" s="40" t="s">
        <v>36</v>
      </c>
      <c r="M40" s="40" t="s">
        <v>36</v>
      </c>
      <c r="N40" s="55">
        <v>21.67</v>
      </c>
      <c r="O40" s="55">
        <v>3.73</v>
      </c>
      <c r="P40" s="55">
        <v>14.24</v>
      </c>
      <c r="Q40" s="11"/>
    </row>
    <row r="41" spans="1:17" s="9" customFormat="1" ht="11.25" customHeight="1">
      <c r="A41" s="10" t="s">
        <v>69</v>
      </c>
      <c r="B41" s="55">
        <v>21.42</v>
      </c>
      <c r="C41" s="55">
        <v>9.4499999999999993</v>
      </c>
      <c r="D41" s="55">
        <v>14.55</v>
      </c>
      <c r="E41" s="40" t="s">
        <v>37</v>
      </c>
      <c r="F41" s="40" t="s">
        <v>37</v>
      </c>
      <c r="G41" s="55">
        <v>10.47</v>
      </c>
      <c r="H41" s="40" t="s">
        <v>37</v>
      </c>
      <c r="I41" s="40" t="s">
        <v>37</v>
      </c>
      <c r="J41" s="55">
        <v>9.17</v>
      </c>
      <c r="K41" s="40" t="s">
        <v>36</v>
      </c>
      <c r="L41" s="40" t="s">
        <v>36</v>
      </c>
      <c r="M41" s="40" t="s">
        <v>36</v>
      </c>
      <c r="N41" s="55">
        <v>20.68</v>
      </c>
      <c r="O41" s="55">
        <v>2.84</v>
      </c>
      <c r="P41" s="55">
        <v>11.18</v>
      </c>
      <c r="Q41" s="11"/>
    </row>
    <row r="42" spans="1:17" s="9" customFormat="1" ht="11.25" customHeight="1">
      <c r="A42" s="10" t="s">
        <v>70</v>
      </c>
      <c r="B42" s="55">
        <v>15.67</v>
      </c>
      <c r="C42" s="55">
        <v>6.19</v>
      </c>
      <c r="D42" s="55">
        <v>10.36</v>
      </c>
      <c r="E42" s="40" t="s">
        <v>37</v>
      </c>
      <c r="F42" s="40" t="s">
        <v>37</v>
      </c>
      <c r="G42" s="55">
        <v>15.03</v>
      </c>
      <c r="H42" s="40" t="s">
        <v>37</v>
      </c>
      <c r="I42" s="40" t="s">
        <v>37</v>
      </c>
      <c r="J42" s="55">
        <v>9.49</v>
      </c>
      <c r="K42" s="40" t="s">
        <v>36</v>
      </c>
      <c r="L42" s="40" t="s">
        <v>36</v>
      </c>
      <c r="M42" s="40" t="s">
        <v>36</v>
      </c>
      <c r="N42" s="55">
        <v>18.8</v>
      </c>
      <c r="O42" s="55">
        <v>2.37</v>
      </c>
      <c r="P42" s="55">
        <v>11.66</v>
      </c>
      <c r="Q42" s="11"/>
    </row>
    <row r="43" spans="1:17" s="9" customFormat="1" ht="11.25" customHeight="1">
      <c r="A43" s="10" t="s">
        <v>71</v>
      </c>
      <c r="B43" s="55">
        <v>22.37</v>
      </c>
      <c r="C43" s="55">
        <v>6.85</v>
      </c>
      <c r="D43" s="55">
        <v>14.37</v>
      </c>
      <c r="E43" s="40" t="s">
        <v>37</v>
      </c>
      <c r="F43" s="40" t="s">
        <v>37</v>
      </c>
      <c r="G43" s="55">
        <v>24.32</v>
      </c>
      <c r="H43" s="40" t="s">
        <v>37</v>
      </c>
      <c r="I43" s="40" t="s">
        <v>37</v>
      </c>
      <c r="J43" s="55">
        <v>17.53</v>
      </c>
      <c r="K43" s="40" t="s">
        <v>36</v>
      </c>
      <c r="L43" s="40" t="s">
        <v>36</v>
      </c>
      <c r="M43" s="40" t="s">
        <v>36</v>
      </c>
      <c r="N43" s="55">
        <v>27.07</v>
      </c>
      <c r="O43" s="55">
        <v>3.47</v>
      </c>
      <c r="P43" s="55">
        <v>18.989999999999998</v>
      </c>
      <c r="Q43" s="11"/>
    </row>
    <row r="44" spans="1:17" s="9" customFormat="1" ht="11.25" customHeight="1">
      <c r="A44" s="10" t="s">
        <v>72</v>
      </c>
      <c r="B44" s="55">
        <v>25.05</v>
      </c>
      <c r="C44" s="55">
        <v>8.65</v>
      </c>
      <c r="D44" s="55">
        <v>17.64</v>
      </c>
      <c r="E44" s="40" t="s">
        <v>37</v>
      </c>
      <c r="F44" s="40" t="s">
        <v>37</v>
      </c>
      <c r="G44" s="55">
        <v>9.59</v>
      </c>
      <c r="H44" s="40" t="s">
        <v>37</v>
      </c>
      <c r="I44" s="40" t="s">
        <v>37</v>
      </c>
      <c r="J44" s="55">
        <v>18.43</v>
      </c>
      <c r="K44" s="40" t="s">
        <v>36</v>
      </c>
      <c r="L44" s="40" t="s">
        <v>36</v>
      </c>
      <c r="M44" s="40" t="s">
        <v>36</v>
      </c>
      <c r="N44" s="55">
        <v>28.44</v>
      </c>
      <c r="O44" s="55">
        <v>1.1599999999999999</v>
      </c>
      <c r="P44" s="55">
        <v>14.18</v>
      </c>
      <c r="Q44" s="11"/>
    </row>
    <row r="45" spans="1:17" s="9" customFormat="1" ht="11.25" customHeight="1">
      <c r="A45" s="178" t="s">
        <v>73</v>
      </c>
      <c r="B45" s="55">
        <v>27.46</v>
      </c>
      <c r="C45" s="55">
        <v>11.22</v>
      </c>
      <c r="D45" s="55">
        <v>20.79</v>
      </c>
      <c r="E45" s="40" t="s">
        <v>37</v>
      </c>
      <c r="F45" s="40" t="s">
        <v>37</v>
      </c>
      <c r="G45" s="55">
        <v>14.49</v>
      </c>
      <c r="H45" s="40" t="s">
        <v>37</v>
      </c>
      <c r="I45" s="40" t="s">
        <v>37</v>
      </c>
      <c r="J45" s="55">
        <v>20.93</v>
      </c>
      <c r="K45" s="40" t="s">
        <v>36</v>
      </c>
      <c r="L45" s="40" t="s">
        <v>36</v>
      </c>
      <c r="M45" s="40" t="s">
        <v>36</v>
      </c>
      <c r="N45" s="55">
        <v>26.55</v>
      </c>
      <c r="O45" s="55">
        <v>1.95</v>
      </c>
      <c r="P45" s="55">
        <v>17.52</v>
      </c>
      <c r="Q45" s="11"/>
    </row>
    <row r="46" spans="1:17" s="9" customFormat="1" ht="11.25" customHeight="1">
      <c r="A46" s="179" t="s">
        <v>84</v>
      </c>
      <c r="B46" s="54">
        <v>26.88</v>
      </c>
      <c r="C46" s="54">
        <v>11.66</v>
      </c>
      <c r="D46" s="54">
        <v>21.87</v>
      </c>
      <c r="E46" s="41" t="s">
        <v>37</v>
      </c>
      <c r="F46" s="41" t="s">
        <v>37</v>
      </c>
      <c r="G46" s="54">
        <v>13.11</v>
      </c>
      <c r="H46" s="41" t="s">
        <v>37</v>
      </c>
      <c r="I46" s="41" t="s">
        <v>37</v>
      </c>
      <c r="J46" s="54">
        <v>25.36</v>
      </c>
      <c r="K46" s="41" t="s">
        <v>36</v>
      </c>
      <c r="L46" s="41" t="s">
        <v>36</v>
      </c>
      <c r="M46" s="41" t="s">
        <v>36</v>
      </c>
      <c r="N46" s="54">
        <v>28.74</v>
      </c>
      <c r="O46" s="54">
        <v>2.09</v>
      </c>
      <c r="P46" s="54">
        <v>18.420000000000002</v>
      </c>
      <c r="Q46" s="11"/>
    </row>
    <row r="47" spans="1:17" s="9" customFormat="1" ht="11.25" customHeight="1">
      <c r="A47" s="10" t="s">
        <v>32</v>
      </c>
      <c r="B47" s="1"/>
      <c r="C47" s="1"/>
      <c r="D47" s="1"/>
      <c r="E47" s="1"/>
      <c r="F47" s="1"/>
      <c r="G47" s="1"/>
      <c r="H47" s="1"/>
      <c r="I47" s="1"/>
      <c r="J47" s="1"/>
      <c r="K47" s="1"/>
      <c r="L47" s="1"/>
      <c r="M47" s="1"/>
      <c r="N47" s="1"/>
      <c r="O47" s="1"/>
      <c r="P47" s="1"/>
      <c r="Q47" s="11"/>
    </row>
    <row r="48" spans="1:17" s="9" customFormat="1" ht="11.25" customHeight="1">
      <c r="A48" s="9" t="s">
        <v>38</v>
      </c>
      <c r="B48" s="1"/>
      <c r="C48" s="1"/>
      <c r="D48" s="1"/>
      <c r="E48" s="1"/>
      <c r="F48" s="1"/>
      <c r="G48" s="1"/>
      <c r="H48" s="1"/>
      <c r="I48" s="1"/>
      <c r="J48" s="1"/>
      <c r="K48" s="1"/>
      <c r="L48" s="1"/>
      <c r="M48" s="1"/>
      <c r="N48" s="1"/>
      <c r="O48" s="1"/>
      <c r="P48" s="1"/>
      <c r="Q48" s="11"/>
    </row>
    <row r="49" spans="1:16" s="9" customFormat="1" ht="11.25" customHeight="1">
      <c r="A49" s="12" t="s">
        <v>138</v>
      </c>
      <c r="B49" s="1"/>
      <c r="C49" s="1"/>
      <c r="D49" s="1"/>
      <c r="E49" s="1"/>
      <c r="F49" s="1"/>
      <c r="G49" s="1"/>
      <c r="H49" s="1"/>
      <c r="I49" s="1"/>
      <c r="J49" s="1"/>
      <c r="K49" s="1"/>
      <c r="L49" s="1"/>
      <c r="M49" s="1"/>
      <c r="N49" s="1"/>
      <c r="O49" s="1"/>
      <c r="P49" s="1"/>
    </row>
    <row r="50" spans="1:16" s="9" customFormat="1" ht="11.25" customHeight="1">
      <c r="A50" s="12" t="s">
        <v>291</v>
      </c>
      <c r="B50" s="1"/>
      <c r="C50" s="1"/>
      <c r="D50" s="1"/>
      <c r="E50" s="1"/>
      <c r="F50" s="1"/>
      <c r="G50" s="1"/>
      <c r="H50" s="1"/>
      <c r="I50" s="1"/>
      <c r="J50" s="1"/>
      <c r="K50" s="1"/>
      <c r="L50" s="1"/>
      <c r="M50" s="1"/>
      <c r="N50" s="1"/>
      <c r="O50" s="1"/>
      <c r="P50" s="1"/>
    </row>
    <row r="51" spans="1:16" s="9" customFormat="1" ht="11.25" customHeight="1">
      <c r="A51" s="10" t="s">
        <v>120</v>
      </c>
      <c r="B51" s="1"/>
      <c r="C51" s="1"/>
      <c r="D51" s="1"/>
      <c r="E51" s="1"/>
      <c r="F51" s="1"/>
      <c r="G51" s="1"/>
      <c r="H51" s="1"/>
      <c r="I51" s="1"/>
      <c r="J51" s="1"/>
      <c r="K51" s="1"/>
      <c r="L51" s="1"/>
      <c r="M51" s="1"/>
      <c r="N51" s="1"/>
      <c r="O51" s="1"/>
      <c r="P51" s="1"/>
    </row>
    <row r="52" spans="1:16" s="9" customFormat="1" ht="11.25" customHeight="1">
      <c r="A52" s="12" t="s">
        <v>106</v>
      </c>
    </row>
    <row r="53" spans="1:16" s="9" customFormat="1" ht="11.25" customHeight="1">
      <c r="A53" s="1"/>
    </row>
    <row r="54" spans="1:16" s="9" customFormat="1" ht="11.25" customHeight="1">
      <c r="A54" s="1"/>
    </row>
    <row r="55" spans="1:16" ht="11.25" customHeight="1">
      <c r="B55" s="2"/>
      <c r="C55" s="2"/>
      <c r="D55" s="2"/>
      <c r="E55" s="2"/>
      <c r="F55" s="2"/>
      <c r="G55" s="2"/>
      <c r="H55" s="2"/>
      <c r="I55" s="2"/>
      <c r="J55" s="2"/>
      <c r="K55" s="2"/>
      <c r="L55" s="2"/>
      <c r="M55" s="2"/>
      <c r="N55" s="2"/>
      <c r="O55" s="2"/>
      <c r="P55" s="2"/>
    </row>
  </sheetData>
  <sheetProtection selectLockedCells="1" selectUnlockedCells="1"/>
  <pageMargins left="0.66700000000000004" right="0.66700000000000004" top="0.66700000000000004" bottom="0.72" header="0" footer="0"/>
  <pageSetup firstPageNumber="74"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EC3EB-9551-451D-9D0A-46112E42665A}">
  <sheetPr transitionEvaluation="1" codeName="Sheet61">
    <pageSetUpPr fitToPage="1"/>
  </sheetPr>
  <dimension ref="A1:M39"/>
  <sheetViews>
    <sheetView workbookViewId="0"/>
  </sheetViews>
  <sheetFormatPr defaultColWidth="9.7109375" defaultRowHeight="11.25"/>
  <cols>
    <col min="1" max="1" width="9.7109375" style="9"/>
    <col min="2" max="13" width="10.7109375" style="9" customWidth="1"/>
    <col min="14" max="16384" width="9.7109375" style="9"/>
  </cols>
  <sheetData>
    <row r="1" spans="1:13" ht="11.25" customHeight="1">
      <c r="A1" s="15" t="s">
        <v>139</v>
      </c>
      <c r="B1" s="14"/>
      <c r="C1" s="14"/>
      <c r="D1" s="14"/>
      <c r="E1" s="14"/>
      <c r="F1" s="14"/>
      <c r="G1" s="14"/>
      <c r="H1" s="14"/>
      <c r="I1" s="14"/>
      <c r="J1" s="14"/>
      <c r="K1" s="14"/>
      <c r="L1" s="14"/>
      <c r="M1" s="14"/>
    </row>
    <row r="2" spans="1:13" ht="33.75">
      <c r="A2" s="31" t="s">
        <v>140</v>
      </c>
      <c r="B2" s="32" t="s">
        <v>141</v>
      </c>
      <c r="C2" s="32" t="s">
        <v>142</v>
      </c>
      <c r="D2" s="32" t="s">
        <v>143</v>
      </c>
      <c r="E2" s="32" t="s">
        <v>144</v>
      </c>
      <c r="F2" s="32" t="s">
        <v>145</v>
      </c>
      <c r="G2" s="32" t="s">
        <v>146</v>
      </c>
      <c r="H2" s="32" t="s">
        <v>147</v>
      </c>
      <c r="I2" s="32" t="s">
        <v>148</v>
      </c>
      <c r="J2" s="32" t="s">
        <v>149</v>
      </c>
      <c r="K2" s="32" t="s">
        <v>150</v>
      </c>
      <c r="L2" s="32" t="s">
        <v>151</v>
      </c>
      <c r="M2" s="32" t="s">
        <v>152</v>
      </c>
    </row>
    <row r="3" spans="1:13" ht="11.25" customHeight="1">
      <c r="A3" s="12" t="s">
        <v>75</v>
      </c>
      <c r="B3" s="40">
        <v>2.75</v>
      </c>
      <c r="C3" s="40">
        <v>1.83</v>
      </c>
      <c r="D3" s="40">
        <v>2.19</v>
      </c>
      <c r="E3" s="40">
        <v>1.91</v>
      </c>
      <c r="F3" s="40">
        <v>1.79</v>
      </c>
      <c r="G3" s="40">
        <v>2.46</v>
      </c>
      <c r="H3" s="40">
        <v>3.19</v>
      </c>
      <c r="I3" s="40">
        <v>4.45</v>
      </c>
      <c r="J3" s="40">
        <v>0.87</v>
      </c>
      <c r="K3" s="56" t="s">
        <v>36</v>
      </c>
      <c r="L3" s="56" t="s">
        <v>36</v>
      </c>
      <c r="M3" s="40">
        <v>4.84</v>
      </c>
    </row>
    <row r="4" spans="1:13" ht="11.25" customHeight="1">
      <c r="A4" s="12" t="s">
        <v>76</v>
      </c>
      <c r="B4" s="40">
        <v>2.5099999999999998</v>
      </c>
      <c r="C4" s="40">
        <v>0.14000000000000001</v>
      </c>
      <c r="D4" s="40">
        <v>1.73</v>
      </c>
      <c r="E4" s="40">
        <v>0.63</v>
      </c>
      <c r="F4" s="40">
        <v>0.62</v>
      </c>
      <c r="G4" s="40">
        <v>0.38</v>
      </c>
      <c r="H4" s="40">
        <v>0.48</v>
      </c>
      <c r="I4" s="40">
        <v>0.87</v>
      </c>
      <c r="J4" s="40">
        <v>1.29</v>
      </c>
      <c r="K4" s="56" t="s">
        <v>36</v>
      </c>
      <c r="L4" s="56" t="s">
        <v>36</v>
      </c>
      <c r="M4" s="40">
        <v>2.54</v>
      </c>
    </row>
    <row r="5" spans="1:13" ht="11.25" customHeight="1">
      <c r="A5" s="12" t="s">
        <v>77</v>
      </c>
      <c r="B5" s="40">
        <v>1.47</v>
      </c>
      <c r="C5" s="40">
        <v>0.92</v>
      </c>
      <c r="D5" s="40">
        <v>0.91</v>
      </c>
      <c r="E5" s="40">
        <v>0.55000000000000004</v>
      </c>
      <c r="F5" s="40">
        <v>0.47</v>
      </c>
      <c r="G5" s="40">
        <v>0.5</v>
      </c>
      <c r="H5" s="40">
        <v>1</v>
      </c>
      <c r="I5" s="40">
        <v>1.81</v>
      </c>
      <c r="J5" s="40">
        <v>1.17</v>
      </c>
      <c r="K5" s="56" t="s">
        <v>36</v>
      </c>
      <c r="L5" s="56" t="s">
        <v>36</v>
      </c>
      <c r="M5" s="56" t="s">
        <v>36</v>
      </c>
    </row>
    <row r="6" spans="1:13" ht="11.25" customHeight="1">
      <c r="A6" s="12" t="s">
        <v>78</v>
      </c>
      <c r="B6" s="40">
        <v>1.86</v>
      </c>
      <c r="C6" s="40">
        <v>1.8</v>
      </c>
      <c r="D6" s="40">
        <v>2.54</v>
      </c>
      <c r="E6" s="40">
        <v>2.4700000000000002</v>
      </c>
      <c r="F6" s="40">
        <v>2.59</v>
      </c>
      <c r="G6" s="40">
        <v>2.71</v>
      </c>
      <c r="H6" s="40">
        <v>3.04</v>
      </c>
      <c r="I6" s="40">
        <v>1.85</v>
      </c>
      <c r="J6" s="56" t="s">
        <v>36</v>
      </c>
      <c r="K6" s="56" t="s">
        <v>36</v>
      </c>
      <c r="L6" s="56" t="s">
        <v>36</v>
      </c>
      <c r="M6" s="40">
        <v>2.34</v>
      </c>
    </row>
    <row r="7" spans="1:13" ht="11.25" customHeight="1">
      <c r="A7" s="12" t="s">
        <v>79</v>
      </c>
      <c r="B7" s="40">
        <v>4.9400000000000004</v>
      </c>
      <c r="C7" s="40">
        <v>5.87</v>
      </c>
      <c r="D7" s="40">
        <v>5.97</v>
      </c>
      <c r="E7" s="40">
        <v>5.55</v>
      </c>
      <c r="F7" s="40">
        <v>3.9</v>
      </c>
      <c r="G7" s="40">
        <v>2.5</v>
      </c>
      <c r="H7" s="40">
        <v>3.11</v>
      </c>
      <c r="I7" s="40">
        <v>2.88</v>
      </c>
      <c r="J7" s="56" t="s">
        <v>36</v>
      </c>
      <c r="K7" s="56" t="s">
        <v>36</v>
      </c>
      <c r="L7" s="40">
        <v>6.09</v>
      </c>
      <c r="M7" s="40">
        <v>4.5999999999999996</v>
      </c>
    </row>
    <row r="8" spans="1:13" ht="11.25" customHeight="1">
      <c r="A8" s="12" t="s">
        <v>80</v>
      </c>
      <c r="B8" s="40">
        <v>4.84</v>
      </c>
      <c r="C8" s="40">
        <v>4.67</v>
      </c>
      <c r="D8" s="40">
        <v>3.86</v>
      </c>
      <c r="E8" s="40">
        <v>3.27</v>
      </c>
      <c r="F8" s="40">
        <v>2.1800000000000002</v>
      </c>
      <c r="G8" s="40">
        <v>2.42</v>
      </c>
      <c r="H8" s="40">
        <v>3</v>
      </c>
      <c r="I8" s="40">
        <v>1.47</v>
      </c>
      <c r="J8" s="56" t="s">
        <v>36</v>
      </c>
      <c r="K8" s="56" t="s">
        <v>36</v>
      </c>
      <c r="L8" s="40">
        <v>12.08</v>
      </c>
      <c r="M8" s="40">
        <v>5.85</v>
      </c>
    </row>
    <row r="9" spans="1:13" ht="11.25" customHeight="1">
      <c r="A9" s="12" t="s">
        <v>81</v>
      </c>
      <c r="B9" s="40">
        <v>5.29</v>
      </c>
      <c r="C9" s="40">
        <v>3.55</v>
      </c>
      <c r="D9" s="40">
        <v>3.45</v>
      </c>
      <c r="E9" s="40">
        <v>2.78</v>
      </c>
      <c r="F9" s="40">
        <v>1.69</v>
      </c>
      <c r="G9" s="40">
        <v>0.95</v>
      </c>
      <c r="H9" s="40">
        <v>3.36</v>
      </c>
      <c r="I9" s="40">
        <v>3.27</v>
      </c>
      <c r="J9" s="40">
        <v>0.95</v>
      </c>
      <c r="K9" s="56" t="s">
        <v>36</v>
      </c>
      <c r="L9" s="56" t="s">
        <v>36</v>
      </c>
      <c r="M9" s="40">
        <v>6.44</v>
      </c>
    </row>
    <row r="10" spans="1:13" ht="11.25" customHeight="1">
      <c r="A10" s="12" t="s">
        <v>82</v>
      </c>
      <c r="B10" s="40">
        <v>3.91</v>
      </c>
      <c r="C10" s="40">
        <v>4.01</v>
      </c>
      <c r="D10" s="40">
        <v>3.93</v>
      </c>
      <c r="E10" s="40">
        <v>2.84</v>
      </c>
      <c r="F10" s="40">
        <v>2.2400000000000002</v>
      </c>
      <c r="G10" s="40">
        <v>2.62</v>
      </c>
      <c r="H10" s="40">
        <v>3.08</v>
      </c>
      <c r="I10" s="40">
        <v>2.4300000000000002</v>
      </c>
      <c r="J10" s="40">
        <v>-0.17</v>
      </c>
      <c r="K10" s="56" t="s">
        <v>36</v>
      </c>
      <c r="L10" s="56" t="s">
        <v>36</v>
      </c>
      <c r="M10" s="40">
        <v>5.8</v>
      </c>
    </row>
    <row r="11" spans="1:13" ht="11.25" customHeight="1">
      <c r="A11" s="12" t="s">
        <v>83</v>
      </c>
      <c r="B11" s="40">
        <v>2.41</v>
      </c>
      <c r="C11" s="40">
        <v>3.12</v>
      </c>
      <c r="D11" s="40">
        <v>2.2000000000000002</v>
      </c>
      <c r="E11" s="40">
        <v>1.74</v>
      </c>
      <c r="F11" s="40">
        <v>2.63</v>
      </c>
      <c r="G11" s="40">
        <v>2.4900000000000002</v>
      </c>
      <c r="H11" s="40">
        <v>2.7</v>
      </c>
      <c r="I11" s="40">
        <v>2.42</v>
      </c>
      <c r="J11" s="40">
        <v>-0.96</v>
      </c>
      <c r="K11" s="56" t="s">
        <v>36</v>
      </c>
      <c r="L11" s="40">
        <v>10.75</v>
      </c>
      <c r="M11" s="40">
        <v>5.58</v>
      </c>
    </row>
    <row r="12" spans="1:13" ht="11.25" customHeight="1">
      <c r="A12" s="12" t="s">
        <v>40</v>
      </c>
      <c r="B12" s="40">
        <v>3.55</v>
      </c>
      <c r="C12" s="40">
        <v>3.81</v>
      </c>
      <c r="D12" s="40">
        <v>7.45</v>
      </c>
      <c r="E12" s="40">
        <v>8.85</v>
      </c>
      <c r="F12" s="40">
        <v>10.82</v>
      </c>
      <c r="G12" s="40">
        <v>8.98</v>
      </c>
      <c r="H12" s="40">
        <v>6.55</v>
      </c>
      <c r="I12" s="40">
        <v>3.24</v>
      </c>
      <c r="J12" s="56" t="s">
        <v>36</v>
      </c>
      <c r="K12" s="56" t="s">
        <v>36</v>
      </c>
      <c r="L12" s="56" t="s">
        <v>36</v>
      </c>
      <c r="M12" s="40">
        <v>3.45</v>
      </c>
    </row>
    <row r="13" spans="1:13" ht="11.25" customHeight="1">
      <c r="A13" s="12" t="s">
        <v>41</v>
      </c>
      <c r="B13" s="40">
        <v>5.1100000000000003</v>
      </c>
      <c r="C13" s="40">
        <v>4.76</v>
      </c>
      <c r="D13" s="40">
        <v>6.1</v>
      </c>
      <c r="E13" s="40">
        <v>6.89</v>
      </c>
      <c r="F13" s="40">
        <v>7.82</v>
      </c>
      <c r="G13" s="40">
        <v>5.41</v>
      </c>
      <c r="H13" s="40">
        <v>4.74</v>
      </c>
      <c r="I13" s="40">
        <v>4.82</v>
      </c>
      <c r="J13" s="56" t="s">
        <v>36</v>
      </c>
      <c r="K13" s="56" t="s">
        <v>36</v>
      </c>
      <c r="L13" s="56" t="s">
        <v>36</v>
      </c>
      <c r="M13" s="56" t="s">
        <v>36</v>
      </c>
    </row>
    <row r="14" spans="1:13" ht="11.25" customHeight="1">
      <c r="A14" s="12" t="s">
        <v>42</v>
      </c>
      <c r="B14" s="40">
        <v>3.66</v>
      </c>
      <c r="C14" s="40">
        <v>3.72</v>
      </c>
      <c r="D14" s="40">
        <v>3.96</v>
      </c>
      <c r="E14" s="40">
        <v>3.84</v>
      </c>
      <c r="F14" s="40">
        <v>3.89</v>
      </c>
      <c r="G14" s="40">
        <v>4.4000000000000004</v>
      </c>
      <c r="H14" s="40">
        <v>4.29</v>
      </c>
      <c r="I14" s="40">
        <v>4.24</v>
      </c>
      <c r="J14" s="40">
        <v>3.35</v>
      </c>
      <c r="K14" s="56" t="s">
        <v>36</v>
      </c>
      <c r="L14" s="56" t="s">
        <v>36</v>
      </c>
      <c r="M14" s="40">
        <v>8.4600000000000009</v>
      </c>
    </row>
    <row r="15" spans="1:13" ht="11.25" customHeight="1">
      <c r="A15" s="12" t="s">
        <v>43</v>
      </c>
      <c r="B15" s="40">
        <v>3.95</v>
      </c>
      <c r="C15" s="40">
        <v>3.86</v>
      </c>
      <c r="D15" s="40">
        <v>4.07</v>
      </c>
      <c r="E15" s="40">
        <v>3.55</v>
      </c>
      <c r="F15" s="40">
        <v>2.2799999999999998</v>
      </c>
      <c r="G15" s="40">
        <v>2.4300000000000002</v>
      </c>
      <c r="H15" s="40">
        <v>0.27</v>
      </c>
      <c r="I15" s="40">
        <v>0.6</v>
      </c>
      <c r="J15" s="40">
        <v>0.99</v>
      </c>
      <c r="K15" s="40">
        <v>1.5</v>
      </c>
      <c r="L15" s="56" t="s">
        <v>36</v>
      </c>
      <c r="M15" s="40">
        <v>1.87</v>
      </c>
    </row>
    <row r="16" spans="1:13" ht="11.25" customHeight="1">
      <c r="A16" s="12" t="s">
        <v>44</v>
      </c>
      <c r="B16" s="40">
        <v>3.41</v>
      </c>
      <c r="C16" s="40">
        <v>2.82</v>
      </c>
      <c r="D16" s="40">
        <v>2.52</v>
      </c>
      <c r="E16" s="40">
        <v>2.68</v>
      </c>
      <c r="F16" s="40">
        <v>1.81</v>
      </c>
      <c r="G16" s="40">
        <v>0.45</v>
      </c>
      <c r="H16" s="40">
        <v>1.28</v>
      </c>
      <c r="I16" s="40">
        <v>0.84</v>
      </c>
      <c r="J16" s="40">
        <v>1.02</v>
      </c>
      <c r="K16" s="56" t="s">
        <v>36</v>
      </c>
      <c r="L16" s="56" t="s">
        <v>36</v>
      </c>
      <c r="M16" s="40">
        <v>2.62</v>
      </c>
    </row>
    <row r="17" spans="1:13" ht="11.25" customHeight="1">
      <c r="A17" s="12" t="s">
        <v>45</v>
      </c>
      <c r="B17" s="40">
        <v>3.92</v>
      </c>
      <c r="C17" s="40">
        <v>3.02</v>
      </c>
      <c r="D17" s="40">
        <v>2.1</v>
      </c>
      <c r="E17" s="40">
        <v>3.52</v>
      </c>
      <c r="F17" s="40">
        <v>3.2</v>
      </c>
      <c r="G17" s="40">
        <v>1.07</v>
      </c>
      <c r="H17" s="40">
        <v>3.91</v>
      </c>
      <c r="I17" s="40">
        <v>4.78</v>
      </c>
      <c r="J17" s="40">
        <v>-4</v>
      </c>
      <c r="K17" s="56" t="s">
        <v>36</v>
      </c>
      <c r="L17" s="40">
        <v>13.42</v>
      </c>
      <c r="M17" s="40">
        <v>6.42</v>
      </c>
    </row>
    <row r="18" spans="1:13" ht="11.25" customHeight="1">
      <c r="A18" s="12" t="s">
        <v>46</v>
      </c>
      <c r="B18" s="40">
        <v>3.72</v>
      </c>
      <c r="C18" s="40">
        <v>3.85</v>
      </c>
      <c r="D18" s="40">
        <v>3.14</v>
      </c>
      <c r="E18" s="40">
        <v>3.35</v>
      </c>
      <c r="F18" s="40">
        <v>1.39</v>
      </c>
      <c r="G18" s="40">
        <v>1.52</v>
      </c>
      <c r="H18" s="40">
        <v>1.32</v>
      </c>
      <c r="I18" s="40">
        <v>2.91</v>
      </c>
      <c r="J18" s="40">
        <v>-3.13</v>
      </c>
      <c r="K18" s="56" t="s">
        <v>36</v>
      </c>
      <c r="L18" s="40">
        <v>13.62</v>
      </c>
      <c r="M18" s="40">
        <v>7.24</v>
      </c>
    </row>
    <row r="19" spans="1:13" ht="11.25" customHeight="1">
      <c r="A19" s="10" t="s">
        <v>47</v>
      </c>
      <c r="B19" s="40">
        <v>5.82</v>
      </c>
      <c r="C19" s="40">
        <v>5.12</v>
      </c>
      <c r="D19" s="40">
        <v>2.4900000000000002</v>
      </c>
      <c r="E19" s="40">
        <v>3.38</v>
      </c>
      <c r="F19" s="40">
        <v>2.2799999999999998</v>
      </c>
      <c r="G19" s="40">
        <v>1.51</v>
      </c>
      <c r="H19" s="40">
        <v>0.56999999999999995</v>
      </c>
      <c r="I19" s="40">
        <v>0.28999999999999998</v>
      </c>
      <c r="J19" s="40">
        <v>1.28</v>
      </c>
      <c r="K19" s="56" t="s">
        <v>36</v>
      </c>
      <c r="L19" s="56" t="s">
        <v>36</v>
      </c>
      <c r="M19" s="56" t="s">
        <v>36</v>
      </c>
    </row>
    <row r="20" spans="1:13" ht="11.25" customHeight="1">
      <c r="A20" s="10" t="s">
        <v>48</v>
      </c>
      <c r="B20" s="40">
        <v>1.72</v>
      </c>
      <c r="C20" s="40">
        <v>1.27</v>
      </c>
      <c r="D20" s="40">
        <v>2.16</v>
      </c>
      <c r="E20" s="40">
        <v>3.02</v>
      </c>
      <c r="F20" s="40">
        <v>1.99</v>
      </c>
      <c r="G20" s="40">
        <v>2.34</v>
      </c>
      <c r="H20" s="40">
        <v>2.86</v>
      </c>
      <c r="I20" s="40">
        <v>3.18</v>
      </c>
      <c r="J20" s="40">
        <v>2.36</v>
      </c>
      <c r="K20" s="56" t="s">
        <v>36</v>
      </c>
      <c r="L20" s="56" t="s">
        <v>36</v>
      </c>
      <c r="M20" s="56" t="s">
        <v>36</v>
      </c>
    </row>
    <row r="21" spans="1:13" ht="11.25" customHeight="1">
      <c r="A21" s="10" t="s">
        <v>49</v>
      </c>
      <c r="B21" s="56" t="s">
        <v>36</v>
      </c>
      <c r="C21" s="40">
        <v>3.79</v>
      </c>
      <c r="D21" s="40">
        <v>2.58</v>
      </c>
      <c r="E21" s="40">
        <v>1.88</v>
      </c>
      <c r="F21" s="40">
        <v>3.03</v>
      </c>
      <c r="G21" s="40">
        <v>2.59</v>
      </c>
      <c r="H21" s="40">
        <v>5.54</v>
      </c>
      <c r="I21" s="40">
        <v>3.71</v>
      </c>
      <c r="J21" s="40">
        <v>5.72</v>
      </c>
      <c r="K21" s="56" t="s">
        <v>36</v>
      </c>
      <c r="L21" s="56" t="s">
        <v>36</v>
      </c>
      <c r="M21" s="56" t="s">
        <v>36</v>
      </c>
    </row>
    <row r="22" spans="1:13" ht="11.25" customHeight="1">
      <c r="A22" s="10" t="s">
        <v>50</v>
      </c>
      <c r="B22" s="56" t="s">
        <v>36</v>
      </c>
      <c r="C22" s="40">
        <v>4.37</v>
      </c>
      <c r="D22" s="40">
        <v>2.59</v>
      </c>
      <c r="E22" s="40">
        <v>2.04</v>
      </c>
      <c r="F22" s="40">
        <v>2.25</v>
      </c>
      <c r="G22" s="40">
        <v>0.73</v>
      </c>
      <c r="H22" s="40">
        <v>-0.02</v>
      </c>
      <c r="I22" s="40">
        <v>-0.45</v>
      </c>
      <c r="J22" s="40">
        <v>0.16</v>
      </c>
      <c r="K22" s="56" t="s">
        <v>36</v>
      </c>
      <c r="L22" s="56" t="s">
        <v>36</v>
      </c>
      <c r="M22" s="56" t="s">
        <v>36</v>
      </c>
    </row>
    <row r="23" spans="1:13" ht="11.25" customHeight="1">
      <c r="A23" s="10" t="s">
        <v>51</v>
      </c>
      <c r="B23" s="40">
        <v>2.39</v>
      </c>
      <c r="C23" s="40">
        <v>3.12</v>
      </c>
      <c r="D23" s="40">
        <v>2.91</v>
      </c>
      <c r="E23" s="40">
        <v>1.56</v>
      </c>
      <c r="F23" s="40">
        <v>4.2699999999999996</v>
      </c>
      <c r="G23" s="40">
        <v>4.83</v>
      </c>
      <c r="H23" s="40">
        <v>3.57</v>
      </c>
      <c r="I23" s="40">
        <v>3.27</v>
      </c>
      <c r="J23" s="56" t="s">
        <v>36</v>
      </c>
      <c r="K23" s="56" t="s">
        <v>36</v>
      </c>
      <c r="L23" s="56" t="s">
        <v>36</v>
      </c>
      <c r="M23" s="56" t="s">
        <v>36</v>
      </c>
    </row>
    <row r="24" spans="1:13" ht="11.25" customHeight="1">
      <c r="A24" s="10" t="s">
        <v>52</v>
      </c>
      <c r="B24" s="40">
        <v>4.6100000000000003</v>
      </c>
      <c r="C24" s="40">
        <v>5.62</v>
      </c>
      <c r="D24" s="40">
        <v>4.6100000000000003</v>
      </c>
      <c r="E24" s="40">
        <v>4.0199999999999996</v>
      </c>
      <c r="F24" s="40">
        <v>3.62</v>
      </c>
      <c r="G24" s="40">
        <v>1.36</v>
      </c>
      <c r="H24" s="40">
        <v>5.24</v>
      </c>
      <c r="I24" s="40">
        <v>3.62</v>
      </c>
      <c r="J24" s="56" t="s">
        <v>36</v>
      </c>
      <c r="K24" s="56" t="s">
        <v>36</v>
      </c>
      <c r="L24" s="56" t="s">
        <v>36</v>
      </c>
      <c r="M24" s="56" t="s">
        <v>36</v>
      </c>
    </row>
    <row r="25" spans="1:13" ht="11.25" customHeight="1">
      <c r="A25" s="10" t="s">
        <v>53</v>
      </c>
      <c r="B25" s="40">
        <v>4.95</v>
      </c>
      <c r="C25" s="40">
        <v>5.05</v>
      </c>
      <c r="D25" s="40">
        <v>4.05</v>
      </c>
      <c r="E25" s="40">
        <v>4.6500000000000004</v>
      </c>
      <c r="F25" s="40">
        <v>4.25</v>
      </c>
      <c r="G25" s="40">
        <v>6.25</v>
      </c>
      <c r="H25" s="40">
        <v>5.59</v>
      </c>
      <c r="I25" s="56" t="s">
        <v>36</v>
      </c>
      <c r="J25" s="56" t="s">
        <v>36</v>
      </c>
      <c r="K25" s="56" t="s">
        <v>36</v>
      </c>
      <c r="L25" s="56" t="s">
        <v>36</v>
      </c>
      <c r="M25" s="40">
        <v>8.0500000000000007</v>
      </c>
    </row>
    <row r="26" spans="1:13" ht="11.25" customHeight="1">
      <c r="A26" s="12" t="s">
        <v>54</v>
      </c>
      <c r="B26" s="40">
        <v>2.75</v>
      </c>
      <c r="C26" s="40">
        <v>3.75</v>
      </c>
      <c r="D26" s="40">
        <v>4.55</v>
      </c>
      <c r="E26" s="40">
        <v>3.85</v>
      </c>
      <c r="F26" s="40">
        <v>3.35</v>
      </c>
      <c r="G26" s="40">
        <v>3.95</v>
      </c>
      <c r="H26" s="40">
        <v>5.65</v>
      </c>
      <c r="I26" s="56" t="s">
        <v>36</v>
      </c>
      <c r="J26" s="56" t="s">
        <v>36</v>
      </c>
      <c r="K26" s="56" t="s">
        <v>36</v>
      </c>
      <c r="L26" s="56" t="s">
        <v>36</v>
      </c>
      <c r="M26" s="56" t="s">
        <v>36</v>
      </c>
    </row>
    <row r="27" spans="1:13" ht="11.25" customHeight="1">
      <c r="A27" s="12" t="s">
        <v>55</v>
      </c>
      <c r="B27" s="56" t="s">
        <v>36</v>
      </c>
      <c r="C27" s="40">
        <v>15.42</v>
      </c>
      <c r="D27" s="40">
        <v>9.82</v>
      </c>
      <c r="E27" s="40">
        <v>3.52</v>
      </c>
      <c r="F27" s="40">
        <v>9.6199999999999992</v>
      </c>
      <c r="G27" s="40">
        <v>10.62</v>
      </c>
      <c r="H27" s="40">
        <v>11.02</v>
      </c>
      <c r="I27" s="56" t="s">
        <v>36</v>
      </c>
      <c r="J27" s="56" t="s">
        <v>36</v>
      </c>
      <c r="K27" s="56" t="s">
        <v>36</v>
      </c>
      <c r="L27" s="56" t="s">
        <v>36</v>
      </c>
      <c r="M27" s="56" t="s">
        <v>36</v>
      </c>
    </row>
    <row r="28" spans="1:13" ht="11.25" customHeight="1">
      <c r="A28" s="12" t="s">
        <v>56</v>
      </c>
      <c r="B28" s="40">
        <v>11.28</v>
      </c>
      <c r="C28" s="40">
        <v>10.28</v>
      </c>
      <c r="D28" s="40">
        <v>12.88</v>
      </c>
      <c r="E28" s="40">
        <v>9.98</v>
      </c>
      <c r="F28" s="40">
        <v>5.68</v>
      </c>
      <c r="G28" s="40">
        <v>12.58</v>
      </c>
      <c r="H28" s="40">
        <v>10.78</v>
      </c>
      <c r="I28" s="40">
        <v>10.78</v>
      </c>
      <c r="J28" s="56" t="s">
        <v>36</v>
      </c>
      <c r="K28" s="56" t="s">
        <v>36</v>
      </c>
      <c r="L28" s="56" t="s">
        <v>36</v>
      </c>
      <c r="M28" s="56" t="s">
        <v>36</v>
      </c>
    </row>
    <row r="29" spans="1:13" ht="11.25" customHeight="1">
      <c r="A29" s="12" t="s">
        <v>57</v>
      </c>
      <c r="B29" s="40">
        <v>11.94</v>
      </c>
      <c r="C29" s="40">
        <v>12.84</v>
      </c>
      <c r="D29" s="40">
        <v>7.64</v>
      </c>
      <c r="E29" s="40">
        <v>5.64</v>
      </c>
      <c r="F29" s="56" t="s">
        <v>36</v>
      </c>
      <c r="G29" s="56" t="s">
        <v>36</v>
      </c>
      <c r="H29" s="56" t="s">
        <v>36</v>
      </c>
      <c r="I29" s="56" t="s">
        <v>36</v>
      </c>
      <c r="J29" s="56" t="s">
        <v>36</v>
      </c>
      <c r="K29" s="56" t="s">
        <v>36</v>
      </c>
      <c r="L29" s="56" t="s">
        <v>36</v>
      </c>
      <c r="M29" s="56" t="s">
        <v>36</v>
      </c>
    </row>
    <row r="30" spans="1:13" ht="11.25" customHeight="1">
      <c r="A30" s="12" t="s">
        <v>58</v>
      </c>
      <c r="B30" s="40">
        <v>5.5</v>
      </c>
      <c r="C30" s="40">
        <v>6.7</v>
      </c>
      <c r="D30" s="40">
        <v>5.2</v>
      </c>
      <c r="E30" s="56" t="s">
        <v>36</v>
      </c>
      <c r="F30" s="56" t="s">
        <v>36</v>
      </c>
      <c r="G30" s="40">
        <v>5.2</v>
      </c>
      <c r="H30" s="40">
        <v>5.6</v>
      </c>
      <c r="I30" s="56" t="s">
        <v>36</v>
      </c>
      <c r="J30" s="56" t="s">
        <v>36</v>
      </c>
      <c r="K30" s="56" t="s">
        <v>36</v>
      </c>
      <c r="L30" s="56" t="s">
        <v>36</v>
      </c>
      <c r="M30" s="56" t="s">
        <v>36</v>
      </c>
    </row>
    <row r="31" spans="1:13" ht="11.25" customHeight="1">
      <c r="A31" s="12" t="s">
        <v>59</v>
      </c>
      <c r="B31" s="57" t="s">
        <v>35</v>
      </c>
      <c r="C31" s="57" t="s">
        <v>35</v>
      </c>
      <c r="D31" s="57" t="s">
        <v>35</v>
      </c>
      <c r="E31" s="57" t="s">
        <v>35</v>
      </c>
      <c r="F31" s="57" t="s">
        <v>35</v>
      </c>
      <c r="G31" s="57" t="s">
        <v>35</v>
      </c>
      <c r="H31" s="57" t="s">
        <v>35</v>
      </c>
      <c r="I31" s="57" t="s">
        <v>35</v>
      </c>
      <c r="J31" s="57" t="s">
        <v>35</v>
      </c>
      <c r="K31" s="57" t="s">
        <v>35</v>
      </c>
      <c r="L31" s="57" t="s">
        <v>35</v>
      </c>
      <c r="M31" s="57" t="s">
        <v>35</v>
      </c>
    </row>
    <row r="32" spans="1:13" ht="11.25" customHeight="1">
      <c r="A32" s="12" t="s">
        <v>60</v>
      </c>
      <c r="B32" s="57" t="s">
        <v>35</v>
      </c>
      <c r="C32" s="57" t="s">
        <v>35</v>
      </c>
      <c r="D32" s="57" t="s">
        <v>35</v>
      </c>
      <c r="E32" s="57" t="s">
        <v>35</v>
      </c>
      <c r="F32" s="57" t="s">
        <v>35</v>
      </c>
      <c r="G32" s="57" t="s">
        <v>35</v>
      </c>
      <c r="H32" s="57" t="s">
        <v>35</v>
      </c>
      <c r="I32" s="57" t="s">
        <v>35</v>
      </c>
      <c r="J32" s="57" t="s">
        <v>35</v>
      </c>
      <c r="K32" s="57" t="s">
        <v>35</v>
      </c>
      <c r="L32" s="57" t="s">
        <v>35</v>
      </c>
      <c r="M32" s="57" t="s">
        <v>35</v>
      </c>
    </row>
    <row r="33" spans="1:13" ht="11.25" customHeight="1">
      <c r="A33" s="12" t="s">
        <v>61</v>
      </c>
      <c r="B33" s="57" t="s">
        <v>35</v>
      </c>
      <c r="C33" s="57" t="s">
        <v>35</v>
      </c>
      <c r="D33" s="57" t="s">
        <v>35</v>
      </c>
      <c r="E33" s="57" t="s">
        <v>35</v>
      </c>
      <c r="F33" s="57" t="s">
        <v>35</v>
      </c>
      <c r="G33" s="57" t="s">
        <v>35</v>
      </c>
      <c r="H33" s="57" t="s">
        <v>35</v>
      </c>
      <c r="I33" s="57" t="s">
        <v>35</v>
      </c>
      <c r="J33" s="57" t="s">
        <v>35</v>
      </c>
      <c r="K33" s="57" t="s">
        <v>35</v>
      </c>
      <c r="L33" s="57" t="s">
        <v>35</v>
      </c>
      <c r="M33" s="57" t="s">
        <v>35</v>
      </c>
    </row>
    <row r="34" spans="1:13" ht="11.25" customHeight="1">
      <c r="A34" s="16" t="s">
        <v>62</v>
      </c>
      <c r="B34" s="58" t="s">
        <v>35</v>
      </c>
      <c r="C34" s="58" t="s">
        <v>35</v>
      </c>
      <c r="D34" s="58" t="s">
        <v>35</v>
      </c>
      <c r="E34" s="58" t="s">
        <v>35</v>
      </c>
      <c r="F34" s="58" t="s">
        <v>35</v>
      </c>
      <c r="G34" s="58" t="s">
        <v>35</v>
      </c>
      <c r="H34" s="58" t="s">
        <v>35</v>
      </c>
      <c r="I34" s="58" t="s">
        <v>35</v>
      </c>
      <c r="J34" s="58" t="s">
        <v>35</v>
      </c>
      <c r="K34" s="58" t="s">
        <v>35</v>
      </c>
      <c r="L34" s="58" t="s">
        <v>35</v>
      </c>
      <c r="M34" s="58" t="s">
        <v>35</v>
      </c>
    </row>
    <row r="35" spans="1:13" ht="11.25" customHeight="1">
      <c r="A35" s="10" t="s">
        <v>31</v>
      </c>
      <c r="C35" s="1"/>
      <c r="D35" s="1"/>
      <c r="E35" s="1"/>
      <c r="F35" s="1"/>
      <c r="G35" s="1"/>
      <c r="H35" s="1"/>
      <c r="I35" s="1"/>
      <c r="J35" s="1"/>
      <c r="K35" s="1"/>
      <c r="L35" s="1"/>
      <c r="M35" s="1"/>
    </row>
    <row r="36" spans="1:13" ht="11.25" customHeight="1">
      <c r="A36" s="10" t="s">
        <v>32</v>
      </c>
      <c r="B36" s="1"/>
      <c r="C36" s="1"/>
      <c r="D36" s="1"/>
      <c r="E36" s="1"/>
      <c r="F36" s="1"/>
      <c r="G36" s="1"/>
      <c r="H36" s="1"/>
      <c r="I36" s="1"/>
      <c r="J36" s="1"/>
      <c r="K36" s="1"/>
      <c r="L36" s="1"/>
      <c r="M36" s="1"/>
    </row>
    <row r="37" spans="1:13" ht="11.25" customHeight="1">
      <c r="A37" s="10" t="s">
        <v>153</v>
      </c>
      <c r="B37" s="1"/>
      <c r="C37" s="1"/>
      <c r="D37" s="1"/>
      <c r="E37" s="1"/>
      <c r="F37" s="1"/>
      <c r="G37" s="1"/>
      <c r="H37" s="1"/>
      <c r="I37" s="1"/>
      <c r="J37" s="1"/>
      <c r="K37" s="1"/>
      <c r="L37" s="1"/>
      <c r="M37" s="1"/>
    </row>
    <row r="38" spans="1:13" ht="11.25" customHeight="1">
      <c r="A38" s="12" t="s">
        <v>106</v>
      </c>
      <c r="B38" s="1"/>
      <c r="C38" s="1"/>
      <c r="D38" s="1"/>
      <c r="E38" s="1"/>
      <c r="F38" s="1"/>
      <c r="G38" s="1"/>
      <c r="H38" s="1"/>
      <c r="I38" s="1"/>
      <c r="J38" s="47"/>
      <c r="K38" s="47"/>
      <c r="L38" s="47"/>
      <c r="M38" s="47"/>
    </row>
    <row r="39" spans="1:13" ht="11.25" customHeight="1"/>
  </sheetData>
  <pageMargins left="0.66700000000000004" right="0.66700000000000004" top="0.66700000000000004" bottom="0.72" header="0" footer="0"/>
  <pageSetup firstPageNumber="75" orientation="portrait"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42532-A0EE-4296-A70E-A36B1AD3D79A}">
  <sheetPr transitionEvaluation="1" codeName="Sheet62">
    <pageSetUpPr fitToPage="1"/>
  </sheetPr>
  <dimension ref="A1:M47"/>
  <sheetViews>
    <sheetView workbookViewId="0"/>
  </sheetViews>
  <sheetFormatPr defaultColWidth="9.7109375" defaultRowHeight="11.25"/>
  <cols>
    <col min="1" max="16384" width="9.7109375" style="9"/>
  </cols>
  <sheetData>
    <row r="1" spans="1:13" ht="11.25" customHeight="1">
      <c r="A1" s="15" t="s">
        <v>154</v>
      </c>
      <c r="B1" s="14"/>
      <c r="C1" s="14"/>
      <c r="D1" s="14"/>
      <c r="E1" s="14"/>
      <c r="F1" s="14"/>
      <c r="G1" s="14"/>
      <c r="H1" s="14"/>
      <c r="I1" s="14"/>
      <c r="J1" s="14"/>
      <c r="K1" s="14"/>
      <c r="L1" s="14"/>
      <c r="M1" s="14"/>
    </row>
    <row r="2" spans="1:13" s="27" customFormat="1" ht="33.75">
      <c r="A2" s="31" t="s">
        <v>140</v>
      </c>
      <c r="B2" s="32" t="s">
        <v>141</v>
      </c>
      <c r="C2" s="32" t="s">
        <v>142</v>
      </c>
      <c r="D2" s="32" t="s">
        <v>143</v>
      </c>
      <c r="E2" s="32" t="s">
        <v>144</v>
      </c>
      <c r="F2" s="32" t="s">
        <v>145</v>
      </c>
      <c r="G2" s="32" t="s">
        <v>146</v>
      </c>
      <c r="H2" s="32" t="s">
        <v>147</v>
      </c>
      <c r="I2" s="32" t="s">
        <v>148</v>
      </c>
      <c r="J2" s="32" t="s">
        <v>149</v>
      </c>
      <c r="K2" s="32" t="s">
        <v>150</v>
      </c>
      <c r="L2" s="32" t="s">
        <v>151</v>
      </c>
      <c r="M2" s="32" t="s">
        <v>152</v>
      </c>
    </row>
    <row r="3" spans="1:13" ht="11.25" customHeight="1">
      <c r="A3" s="12" t="s">
        <v>75</v>
      </c>
      <c r="B3" s="40">
        <v>3.19</v>
      </c>
      <c r="C3" s="40">
        <v>3.44</v>
      </c>
      <c r="D3" s="40">
        <v>2.65</v>
      </c>
      <c r="E3" s="40">
        <v>2.5499999999999998</v>
      </c>
      <c r="F3" s="40">
        <v>2.79</v>
      </c>
      <c r="G3" s="40">
        <v>2.98</v>
      </c>
      <c r="H3" s="40">
        <v>2.76</v>
      </c>
      <c r="I3" s="40">
        <v>3.57</v>
      </c>
      <c r="J3" s="40">
        <v>4.29</v>
      </c>
      <c r="K3" s="40">
        <v>3.07</v>
      </c>
      <c r="L3" s="40">
        <v>5.69</v>
      </c>
      <c r="M3" s="40">
        <v>3.17</v>
      </c>
    </row>
    <row r="4" spans="1:13" ht="11.25" customHeight="1">
      <c r="A4" s="12" t="s">
        <v>76</v>
      </c>
      <c r="B4" s="40">
        <v>3.78</v>
      </c>
      <c r="C4" s="40">
        <v>4.8</v>
      </c>
      <c r="D4" s="40">
        <v>3.64</v>
      </c>
      <c r="E4" s="40">
        <v>2.1800000000000002</v>
      </c>
      <c r="F4" s="40">
        <v>1.1499999999999999</v>
      </c>
      <c r="G4" s="40">
        <v>1.05</v>
      </c>
      <c r="H4" s="40">
        <v>1.28</v>
      </c>
      <c r="I4" s="40">
        <v>1.47</v>
      </c>
      <c r="J4" s="40">
        <v>3.4</v>
      </c>
      <c r="K4" s="40">
        <v>1.42</v>
      </c>
      <c r="L4" s="40">
        <v>1.48</v>
      </c>
      <c r="M4" s="40">
        <v>1.74</v>
      </c>
    </row>
    <row r="5" spans="1:13" ht="11.25" customHeight="1">
      <c r="A5" s="12" t="s">
        <v>77</v>
      </c>
      <c r="B5" s="40">
        <v>1.97</v>
      </c>
      <c r="C5" s="40">
        <v>1.46</v>
      </c>
      <c r="D5" s="40">
        <v>1.1200000000000001</v>
      </c>
      <c r="E5" s="40">
        <v>0.9</v>
      </c>
      <c r="F5" s="40">
        <v>1.2</v>
      </c>
      <c r="G5" s="40">
        <v>1.05</v>
      </c>
      <c r="H5" s="40">
        <v>1.49</v>
      </c>
      <c r="I5" s="40">
        <v>1.96</v>
      </c>
      <c r="J5" s="40">
        <v>2.4700000000000002</v>
      </c>
      <c r="K5" s="40">
        <v>2.76</v>
      </c>
      <c r="L5" s="40">
        <v>2.58</v>
      </c>
      <c r="M5" s="40">
        <v>3.31</v>
      </c>
    </row>
    <row r="6" spans="1:13" ht="11.25" customHeight="1">
      <c r="A6" s="12" t="s">
        <v>78</v>
      </c>
      <c r="B6" s="40">
        <v>3.36</v>
      </c>
      <c r="C6" s="40">
        <v>3.59</v>
      </c>
      <c r="D6" s="40">
        <v>4.08</v>
      </c>
      <c r="E6" s="40">
        <v>3.93</v>
      </c>
      <c r="F6" s="40">
        <v>2.59</v>
      </c>
      <c r="G6" s="40">
        <v>2.5</v>
      </c>
      <c r="H6" s="40">
        <v>3.13</v>
      </c>
      <c r="I6" s="40">
        <v>2.2999999999999998</v>
      </c>
      <c r="J6" s="40">
        <v>2.44</v>
      </c>
      <c r="K6" s="40">
        <v>2.4700000000000002</v>
      </c>
      <c r="L6" s="40">
        <v>3.42</v>
      </c>
      <c r="M6" s="40">
        <v>3.89</v>
      </c>
    </row>
    <row r="7" spans="1:13" ht="11.25" customHeight="1">
      <c r="A7" s="12" t="s">
        <v>79</v>
      </c>
      <c r="B7" s="40">
        <v>7.5</v>
      </c>
      <c r="C7" s="40">
        <v>7.74</v>
      </c>
      <c r="D7" s="40">
        <v>7.52</v>
      </c>
      <c r="E7" s="40">
        <v>5.38</v>
      </c>
      <c r="F7" s="40">
        <v>5.35</v>
      </c>
      <c r="G7" s="40">
        <v>2.9</v>
      </c>
      <c r="H7" s="40">
        <v>4.82</v>
      </c>
      <c r="I7" s="40">
        <v>4.93</v>
      </c>
      <c r="J7" s="40">
        <v>6.22</v>
      </c>
      <c r="K7" s="40">
        <v>5.8</v>
      </c>
      <c r="L7" s="40">
        <v>7.64</v>
      </c>
      <c r="M7" s="40">
        <v>4.37</v>
      </c>
    </row>
    <row r="8" spans="1:13" ht="11.25" customHeight="1">
      <c r="A8" s="12" t="s">
        <v>80</v>
      </c>
      <c r="B8" s="40">
        <v>9.61</v>
      </c>
      <c r="C8" s="40">
        <v>8.06</v>
      </c>
      <c r="D8" s="40">
        <v>8.0399999999999991</v>
      </c>
      <c r="E8" s="40">
        <v>5.97</v>
      </c>
      <c r="F8" s="40">
        <v>6.13</v>
      </c>
      <c r="G8" s="40">
        <v>3.33</v>
      </c>
      <c r="H8" s="40">
        <v>4.1100000000000003</v>
      </c>
      <c r="I8" s="40">
        <v>6.76</v>
      </c>
      <c r="J8" s="40">
        <v>6.03</v>
      </c>
      <c r="K8" s="40">
        <v>6.14</v>
      </c>
      <c r="L8" s="40">
        <v>8.0500000000000007</v>
      </c>
      <c r="M8" s="56" t="s">
        <v>85</v>
      </c>
    </row>
    <row r="9" spans="1:13" ht="11.25" customHeight="1">
      <c r="A9" s="12" t="s">
        <v>81</v>
      </c>
      <c r="B9" s="40">
        <v>6.2</v>
      </c>
      <c r="C9" s="40">
        <v>5.4</v>
      </c>
      <c r="D9" s="40">
        <v>5.66</v>
      </c>
      <c r="E9" s="40">
        <v>4.53</v>
      </c>
      <c r="F9" s="40">
        <v>4.41</v>
      </c>
      <c r="G9" s="40">
        <v>3.6</v>
      </c>
      <c r="H9" s="40">
        <v>4.13</v>
      </c>
      <c r="I9" s="40">
        <v>4.59</v>
      </c>
      <c r="J9" s="40">
        <v>5.53</v>
      </c>
      <c r="K9" s="40">
        <v>4.3</v>
      </c>
      <c r="L9" s="40">
        <v>4.47</v>
      </c>
      <c r="M9" s="40">
        <v>5.32</v>
      </c>
    </row>
    <row r="10" spans="1:13" ht="11.25" customHeight="1">
      <c r="A10" s="12" t="s">
        <v>82</v>
      </c>
      <c r="B10" s="40">
        <v>8.58</v>
      </c>
      <c r="C10" s="40">
        <v>6.24</v>
      </c>
      <c r="D10" s="40">
        <v>5.84</v>
      </c>
      <c r="E10" s="40">
        <v>5.51</v>
      </c>
      <c r="F10" s="40">
        <v>4.07</v>
      </c>
      <c r="G10" s="40">
        <v>3.39</v>
      </c>
      <c r="H10" s="40">
        <v>3.71</v>
      </c>
      <c r="I10" s="40">
        <v>3.97</v>
      </c>
      <c r="J10" s="40">
        <v>5.01</v>
      </c>
      <c r="K10" s="40">
        <v>5.46</v>
      </c>
      <c r="L10" s="40">
        <v>5.26</v>
      </c>
      <c r="M10" s="40">
        <v>5.32</v>
      </c>
    </row>
    <row r="11" spans="1:13" ht="11.25" customHeight="1">
      <c r="A11" s="12" t="s">
        <v>83</v>
      </c>
      <c r="B11" s="40">
        <v>5.62</v>
      </c>
      <c r="C11" s="40">
        <v>6.33</v>
      </c>
      <c r="D11" s="40">
        <v>5.2</v>
      </c>
      <c r="E11" s="40">
        <v>2.4700000000000002</v>
      </c>
      <c r="F11" s="40">
        <v>2.58</v>
      </c>
      <c r="G11" s="40">
        <v>2.96</v>
      </c>
      <c r="H11" s="40">
        <v>2.85</v>
      </c>
      <c r="I11" s="40">
        <v>3.58</v>
      </c>
      <c r="J11" s="40">
        <v>5.52</v>
      </c>
      <c r="K11" s="40">
        <v>6.26</v>
      </c>
      <c r="L11" s="40">
        <v>7.43</v>
      </c>
      <c r="M11" s="40">
        <v>6.76</v>
      </c>
    </row>
    <row r="12" spans="1:13" ht="11.25" customHeight="1">
      <c r="A12" s="12" t="s">
        <v>40</v>
      </c>
      <c r="B12" s="40">
        <v>7.19</v>
      </c>
      <c r="C12" s="40">
        <v>5.97</v>
      </c>
      <c r="D12" s="40">
        <v>10</v>
      </c>
      <c r="E12" s="40">
        <v>8.07</v>
      </c>
      <c r="F12" s="40">
        <v>8.85</v>
      </c>
      <c r="G12" s="40">
        <v>7.6</v>
      </c>
      <c r="H12" s="40">
        <v>7.74</v>
      </c>
      <c r="I12" s="40">
        <v>8.0399999999999991</v>
      </c>
      <c r="J12" s="40">
        <v>5.63</v>
      </c>
      <c r="K12" s="40">
        <v>3.17</v>
      </c>
      <c r="L12" s="40">
        <v>1.03</v>
      </c>
      <c r="M12" s="40">
        <v>1.57</v>
      </c>
    </row>
    <row r="13" spans="1:13" ht="11.25" customHeight="1">
      <c r="A13" s="12" t="s">
        <v>41</v>
      </c>
      <c r="B13" s="40">
        <v>6.05</v>
      </c>
      <c r="C13" s="40">
        <v>7.81</v>
      </c>
      <c r="D13" s="40">
        <v>8.42</v>
      </c>
      <c r="E13" s="40">
        <v>5.68</v>
      </c>
      <c r="F13" s="40">
        <v>6.03</v>
      </c>
      <c r="G13" s="40">
        <v>5.46</v>
      </c>
      <c r="H13" s="40">
        <v>4.5</v>
      </c>
      <c r="I13" s="40">
        <v>5.88</v>
      </c>
      <c r="J13" s="40">
        <v>5.07</v>
      </c>
      <c r="K13" s="40">
        <v>3.88</v>
      </c>
      <c r="L13" s="40">
        <v>1.59</v>
      </c>
      <c r="M13" s="40">
        <v>1.71</v>
      </c>
    </row>
    <row r="14" spans="1:13" ht="11.25" customHeight="1">
      <c r="A14" s="12" t="s">
        <v>42</v>
      </c>
      <c r="B14" s="40">
        <v>6.85</v>
      </c>
      <c r="C14" s="40">
        <v>7.13</v>
      </c>
      <c r="D14" s="40">
        <v>5.46</v>
      </c>
      <c r="E14" s="40">
        <v>4.2</v>
      </c>
      <c r="F14" s="40">
        <v>4.3499999999999996</v>
      </c>
      <c r="G14" s="40">
        <v>4.33</v>
      </c>
      <c r="H14" s="40">
        <v>4.17</v>
      </c>
      <c r="I14" s="40">
        <v>4.7</v>
      </c>
      <c r="J14" s="40">
        <v>4.08</v>
      </c>
      <c r="K14" s="40">
        <v>3.91</v>
      </c>
      <c r="L14" s="40">
        <v>4.3899999999999997</v>
      </c>
      <c r="M14" s="40">
        <v>4.12</v>
      </c>
    </row>
    <row r="15" spans="1:13" ht="11.25" customHeight="1">
      <c r="A15" s="12" t="s">
        <v>43</v>
      </c>
      <c r="B15" s="40">
        <v>8.3800000000000008</v>
      </c>
      <c r="C15" s="40">
        <v>6.27</v>
      </c>
      <c r="D15" s="40">
        <v>5.34</v>
      </c>
      <c r="E15" s="40">
        <v>3.26</v>
      </c>
      <c r="F15" s="40">
        <v>2.15</v>
      </c>
      <c r="G15" s="40">
        <v>1.24</v>
      </c>
      <c r="H15" s="40">
        <v>0.62</v>
      </c>
      <c r="I15" s="40">
        <v>2.38</v>
      </c>
      <c r="J15" s="40">
        <v>4.5</v>
      </c>
      <c r="K15" s="40">
        <v>3.5</v>
      </c>
      <c r="L15" s="40">
        <v>9.89</v>
      </c>
      <c r="M15" s="40">
        <v>7.81</v>
      </c>
    </row>
    <row r="16" spans="1:13" ht="11.25" customHeight="1">
      <c r="A16" s="12" t="s">
        <v>44</v>
      </c>
      <c r="B16" s="40">
        <v>7.97</v>
      </c>
      <c r="C16" s="40">
        <v>4.92</v>
      </c>
      <c r="D16" s="40">
        <v>4.55</v>
      </c>
      <c r="E16" s="40">
        <v>2.33</v>
      </c>
      <c r="F16" s="40">
        <v>1.92</v>
      </c>
      <c r="G16" s="40">
        <v>1.91</v>
      </c>
      <c r="H16" s="40">
        <v>2.82</v>
      </c>
      <c r="I16" s="40">
        <v>3.77</v>
      </c>
      <c r="J16" s="40">
        <v>4.63</v>
      </c>
      <c r="K16" s="40">
        <v>3.94</v>
      </c>
      <c r="L16" s="40">
        <v>5.61</v>
      </c>
      <c r="M16" s="40">
        <v>2.0299999999999998</v>
      </c>
    </row>
    <row r="17" spans="1:13" ht="11.25" customHeight="1">
      <c r="A17" s="12" t="s">
        <v>45</v>
      </c>
      <c r="B17" s="40">
        <v>5.96</v>
      </c>
      <c r="C17" s="40">
        <v>4.3600000000000003</v>
      </c>
      <c r="D17" s="40">
        <v>4.9400000000000004</v>
      </c>
      <c r="E17" s="40">
        <v>1.82</v>
      </c>
      <c r="F17" s="40">
        <v>1.5</v>
      </c>
      <c r="G17" s="40">
        <v>2.15</v>
      </c>
      <c r="H17" s="40">
        <v>1.8</v>
      </c>
      <c r="I17" s="40">
        <v>3.75</v>
      </c>
      <c r="J17" s="40">
        <v>3.24</v>
      </c>
      <c r="K17" s="40">
        <v>5.72</v>
      </c>
      <c r="L17" s="40">
        <v>4.5599999999999996</v>
      </c>
      <c r="M17" s="40">
        <v>8.2100000000000009</v>
      </c>
    </row>
    <row r="18" spans="1:13" ht="11.25" customHeight="1">
      <c r="A18" s="12" t="s">
        <v>46</v>
      </c>
      <c r="B18" s="40">
        <v>10.199999999999999</v>
      </c>
      <c r="C18" s="40">
        <v>7.35</v>
      </c>
      <c r="D18" s="40">
        <v>4.5199999999999996</v>
      </c>
      <c r="E18" s="40">
        <v>3.98</v>
      </c>
      <c r="F18" s="40">
        <v>2.63</v>
      </c>
      <c r="G18" s="40">
        <v>2.4700000000000002</v>
      </c>
      <c r="H18" s="40">
        <v>5.37</v>
      </c>
      <c r="I18" s="40">
        <v>4.54</v>
      </c>
      <c r="J18" s="40">
        <v>3.11</v>
      </c>
      <c r="K18" s="40">
        <v>4.38</v>
      </c>
      <c r="L18" s="40">
        <v>8.02</v>
      </c>
      <c r="M18" s="40">
        <v>10.06</v>
      </c>
    </row>
    <row r="19" spans="1:13" ht="11.25" customHeight="1">
      <c r="A19" s="10" t="s">
        <v>47</v>
      </c>
      <c r="B19" s="40">
        <v>10.87</v>
      </c>
      <c r="C19" s="40">
        <v>9.4600000000000009</v>
      </c>
      <c r="D19" s="40">
        <v>6.77</v>
      </c>
      <c r="E19" s="40">
        <v>4.43</v>
      </c>
      <c r="F19" s="40">
        <v>2.62</v>
      </c>
      <c r="G19" s="40">
        <v>2.29</v>
      </c>
      <c r="H19" s="40">
        <v>2.0299999999999998</v>
      </c>
      <c r="I19" s="40">
        <v>4.8099999999999996</v>
      </c>
      <c r="J19" s="40">
        <v>6.81</v>
      </c>
      <c r="K19" s="40">
        <v>3.81</v>
      </c>
      <c r="L19" s="40">
        <v>3.56</v>
      </c>
      <c r="M19" s="40">
        <v>1.76</v>
      </c>
    </row>
    <row r="20" spans="1:13" ht="11.25" customHeight="1">
      <c r="A20" s="10" t="s">
        <v>48</v>
      </c>
      <c r="B20" s="40">
        <v>3.97</v>
      </c>
      <c r="C20" s="40">
        <v>6.29</v>
      </c>
      <c r="D20" s="40">
        <v>6.16</v>
      </c>
      <c r="E20" s="40">
        <v>3.64</v>
      </c>
      <c r="F20" s="40">
        <v>3.38</v>
      </c>
      <c r="G20" s="40">
        <v>3.22</v>
      </c>
      <c r="H20" s="40">
        <v>3.3</v>
      </c>
      <c r="I20" s="40">
        <v>4.68</v>
      </c>
      <c r="J20" s="40">
        <v>6.73</v>
      </c>
      <c r="K20" s="40">
        <v>8.92</v>
      </c>
      <c r="L20" s="40">
        <v>13.49</v>
      </c>
      <c r="M20" s="40">
        <v>13.86</v>
      </c>
    </row>
    <row r="21" spans="1:13" ht="11.25" customHeight="1">
      <c r="A21" s="10" t="s">
        <v>49</v>
      </c>
      <c r="B21" s="40">
        <v>11.7</v>
      </c>
      <c r="C21" s="40">
        <v>10.94</v>
      </c>
      <c r="D21" s="40">
        <v>11.18</v>
      </c>
      <c r="E21" s="40">
        <v>7.15</v>
      </c>
      <c r="F21" s="40">
        <v>5.48</v>
      </c>
      <c r="G21" s="40">
        <v>3.84</v>
      </c>
      <c r="H21" s="40">
        <v>10.02</v>
      </c>
      <c r="I21" s="40">
        <v>11.98</v>
      </c>
      <c r="J21" s="40">
        <v>9.83</v>
      </c>
      <c r="K21" s="40">
        <v>6.18</v>
      </c>
      <c r="L21" s="40">
        <v>3.7</v>
      </c>
      <c r="M21" s="40">
        <v>5.14</v>
      </c>
    </row>
    <row r="22" spans="1:13" ht="11.25" customHeight="1">
      <c r="A22" s="10" t="s">
        <v>50</v>
      </c>
      <c r="B22" s="40">
        <v>9.7200000000000006</v>
      </c>
      <c r="C22" s="40">
        <v>9.8800000000000008</v>
      </c>
      <c r="D22" s="40">
        <v>9.1</v>
      </c>
      <c r="E22" s="40">
        <v>7.55</v>
      </c>
      <c r="F22" s="40">
        <v>6.23</v>
      </c>
      <c r="G22" s="40">
        <v>4.4800000000000004</v>
      </c>
      <c r="H22" s="40">
        <v>4.99</v>
      </c>
      <c r="I22" s="40">
        <v>6.6</v>
      </c>
      <c r="J22" s="40">
        <v>5.59</v>
      </c>
      <c r="K22" s="40">
        <v>4.6500000000000004</v>
      </c>
      <c r="L22" s="40">
        <v>6.2</v>
      </c>
      <c r="M22" s="40">
        <v>6.92</v>
      </c>
    </row>
    <row r="23" spans="1:13" ht="11.25" customHeight="1">
      <c r="A23" s="10" t="s">
        <v>51</v>
      </c>
      <c r="B23" s="40">
        <v>7.91</v>
      </c>
      <c r="C23" s="40">
        <v>8.41</v>
      </c>
      <c r="D23" s="40">
        <v>7.93</v>
      </c>
      <c r="E23" s="40">
        <v>6.48</v>
      </c>
      <c r="F23" s="40">
        <v>7.19</v>
      </c>
      <c r="G23" s="40">
        <v>6.51</v>
      </c>
      <c r="H23" s="40">
        <v>8</v>
      </c>
      <c r="I23" s="40">
        <v>7.17</v>
      </c>
      <c r="J23" s="40">
        <v>6.1</v>
      </c>
      <c r="K23" s="40">
        <v>4.9800000000000004</v>
      </c>
      <c r="L23" s="40">
        <v>6.88</v>
      </c>
      <c r="M23" s="40">
        <v>5.95</v>
      </c>
    </row>
    <row r="24" spans="1:13" ht="11.25" customHeight="1">
      <c r="A24" s="10" t="s">
        <v>52</v>
      </c>
      <c r="B24" s="40">
        <v>6.86</v>
      </c>
      <c r="C24" s="40">
        <v>8.1199999999999992</v>
      </c>
      <c r="D24" s="40">
        <v>7.43</v>
      </c>
      <c r="E24" s="40">
        <v>7.43</v>
      </c>
      <c r="F24" s="40">
        <v>3.56</v>
      </c>
      <c r="G24" s="40">
        <v>4.59</v>
      </c>
      <c r="H24" s="40">
        <v>6.01</v>
      </c>
      <c r="I24" s="40">
        <v>6.35</v>
      </c>
      <c r="J24" s="40">
        <v>6.28</v>
      </c>
      <c r="K24" s="40">
        <v>5.28</v>
      </c>
      <c r="L24" s="40">
        <v>5.23</v>
      </c>
      <c r="M24" s="40">
        <v>5.26</v>
      </c>
    </row>
    <row r="25" spans="1:13" ht="11.25" customHeight="1">
      <c r="A25" s="10" t="s">
        <v>53</v>
      </c>
      <c r="B25" s="40">
        <v>9.9499999999999993</v>
      </c>
      <c r="C25" s="40">
        <v>11.11</v>
      </c>
      <c r="D25" s="40">
        <v>8.43</v>
      </c>
      <c r="E25" s="40">
        <v>7.63</v>
      </c>
      <c r="F25" s="40">
        <v>5.08</v>
      </c>
      <c r="G25" s="40">
        <v>7.93</v>
      </c>
      <c r="H25" s="40">
        <v>9.99</v>
      </c>
      <c r="I25" s="40">
        <v>11.21</v>
      </c>
      <c r="J25" s="40">
        <v>8.83</v>
      </c>
      <c r="K25" s="40">
        <v>7.03</v>
      </c>
      <c r="L25" s="40">
        <v>13.85</v>
      </c>
      <c r="M25" s="40">
        <v>10.18</v>
      </c>
    </row>
    <row r="26" spans="1:13" ht="11.25" customHeight="1">
      <c r="A26" s="12" t="s">
        <v>54</v>
      </c>
      <c r="B26" s="40">
        <v>7.01</v>
      </c>
      <c r="C26" s="40">
        <v>6.68</v>
      </c>
      <c r="D26" s="40">
        <v>6.57</v>
      </c>
      <c r="E26" s="40">
        <v>5.87</v>
      </c>
      <c r="F26" s="40">
        <v>2.71</v>
      </c>
      <c r="G26" s="40">
        <v>5.1100000000000003</v>
      </c>
      <c r="H26" s="40">
        <v>7.13</v>
      </c>
      <c r="I26" s="40">
        <v>7.01</v>
      </c>
      <c r="J26" s="40">
        <v>6.21</v>
      </c>
      <c r="K26" s="40">
        <v>5.84</v>
      </c>
      <c r="L26" s="40">
        <v>13.02</v>
      </c>
      <c r="M26" s="40">
        <v>9.07</v>
      </c>
    </row>
    <row r="27" spans="1:13" ht="11.25" customHeight="1">
      <c r="A27" s="12" t="s">
        <v>55</v>
      </c>
      <c r="B27" s="40">
        <v>10.57</v>
      </c>
      <c r="C27" s="40">
        <v>9.59</v>
      </c>
      <c r="D27" s="40">
        <v>10.54</v>
      </c>
      <c r="E27" s="40">
        <v>10.31</v>
      </c>
      <c r="F27" s="40">
        <v>8.77</v>
      </c>
      <c r="G27" s="40">
        <v>17.510000000000002</v>
      </c>
      <c r="H27" s="40">
        <v>15.95</v>
      </c>
      <c r="I27" s="40">
        <v>15.33</v>
      </c>
      <c r="J27" s="40">
        <v>13.83</v>
      </c>
      <c r="K27" s="40">
        <v>10.93</v>
      </c>
      <c r="L27" s="40">
        <v>16.77</v>
      </c>
      <c r="M27" s="40">
        <v>12.35</v>
      </c>
    </row>
    <row r="28" spans="1:13" ht="11.25" customHeight="1">
      <c r="A28" s="12" t="s">
        <v>56</v>
      </c>
      <c r="B28" s="40">
        <v>7.91</v>
      </c>
      <c r="C28" s="40">
        <v>7.33</v>
      </c>
      <c r="D28" s="40">
        <v>7.32</v>
      </c>
      <c r="E28" s="40">
        <v>6.7</v>
      </c>
      <c r="F28" s="40">
        <v>5.81</v>
      </c>
      <c r="G28" s="40">
        <v>10.84</v>
      </c>
      <c r="H28" s="40">
        <v>13.42</v>
      </c>
      <c r="I28" s="40">
        <v>10.98</v>
      </c>
      <c r="J28" s="40">
        <v>11.07</v>
      </c>
      <c r="K28" s="40">
        <v>10.18</v>
      </c>
      <c r="L28" s="40">
        <v>11.38</v>
      </c>
      <c r="M28" s="40">
        <v>12.21</v>
      </c>
    </row>
    <row r="29" spans="1:13" ht="11.25" customHeight="1">
      <c r="A29" s="12" t="s">
        <v>57</v>
      </c>
      <c r="B29" s="40">
        <v>8.82</v>
      </c>
      <c r="C29" s="40">
        <v>11.96</v>
      </c>
      <c r="D29" s="40">
        <v>11.02</v>
      </c>
      <c r="E29" s="40">
        <v>11.88</v>
      </c>
      <c r="F29" s="40">
        <v>4.25</v>
      </c>
      <c r="G29" s="40">
        <v>7.78</v>
      </c>
      <c r="H29" s="40">
        <v>10.07</v>
      </c>
      <c r="I29" s="40">
        <v>9.98</v>
      </c>
      <c r="J29" s="40">
        <v>8.9499999999999993</v>
      </c>
      <c r="K29" s="40">
        <v>7.62</v>
      </c>
      <c r="L29" s="40">
        <v>8.5500000000000007</v>
      </c>
      <c r="M29" s="40">
        <v>9.31</v>
      </c>
    </row>
    <row r="30" spans="1:13" ht="11.25" customHeight="1">
      <c r="A30" s="12" t="s">
        <v>58</v>
      </c>
      <c r="B30" s="40">
        <v>6.2</v>
      </c>
      <c r="C30" s="40">
        <v>7</v>
      </c>
      <c r="D30" s="40">
        <v>6.3</v>
      </c>
      <c r="E30" s="40">
        <v>6.7</v>
      </c>
      <c r="F30" s="40">
        <v>3.2</v>
      </c>
      <c r="G30" s="40">
        <v>8.1</v>
      </c>
      <c r="H30" s="40">
        <v>9</v>
      </c>
      <c r="I30" s="40">
        <v>6.5</v>
      </c>
      <c r="J30" s="40">
        <v>5.4</v>
      </c>
      <c r="K30" s="40">
        <v>3.5</v>
      </c>
      <c r="L30" s="40">
        <v>5.5</v>
      </c>
      <c r="M30" s="40">
        <v>5.9</v>
      </c>
    </row>
    <row r="31" spans="1:13" ht="11.25" customHeight="1">
      <c r="A31" s="12" t="s">
        <v>59</v>
      </c>
      <c r="B31" s="40">
        <v>1.65</v>
      </c>
      <c r="C31" s="40">
        <v>2.65</v>
      </c>
      <c r="D31" s="40">
        <v>4.3499999999999996</v>
      </c>
      <c r="E31" s="40">
        <v>4.45</v>
      </c>
      <c r="F31" s="40">
        <v>2.0499999999999998</v>
      </c>
      <c r="G31" s="40">
        <v>7.95</v>
      </c>
      <c r="H31" s="40">
        <v>6.55</v>
      </c>
      <c r="I31" s="40">
        <v>7.05</v>
      </c>
      <c r="J31" s="40">
        <v>6.05</v>
      </c>
      <c r="K31" s="40">
        <v>5.05</v>
      </c>
      <c r="L31" s="40">
        <v>6.55</v>
      </c>
      <c r="M31" s="40">
        <v>2.5499999999999998</v>
      </c>
    </row>
    <row r="32" spans="1:13" ht="11.25" customHeight="1">
      <c r="A32" s="12" t="s">
        <v>60</v>
      </c>
      <c r="B32" s="40">
        <v>4.3</v>
      </c>
      <c r="C32" s="40">
        <v>6.4</v>
      </c>
      <c r="D32" s="40">
        <v>0.4</v>
      </c>
      <c r="E32" s="40">
        <v>3.9</v>
      </c>
      <c r="F32" s="40">
        <v>8.3000000000000007</v>
      </c>
      <c r="G32" s="40">
        <v>5.9</v>
      </c>
      <c r="H32" s="40">
        <v>5.7</v>
      </c>
      <c r="I32" s="40">
        <v>5.4</v>
      </c>
      <c r="J32" s="40">
        <v>4.0999999999999996</v>
      </c>
      <c r="K32" s="40">
        <v>2.7</v>
      </c>
      <c r="L32" s="40">
        <v>4.7</v>
      </c>
      <c r="M32" s="40">
        <v>1.1000000000000001</v>
      </c>
    </row>
    <row r="33" spans="1:13" ht="11.25" customHeight="1">
      <c r="A33" s="12" t="s">
        <v>61</v>
      </c>
      <c r="B33" s="40">
        <v>7.6</v>
      </c>
      <c r="C33" s="40">
        <v>9.6</v>
      </c>
      <c r="D33" s="40">
        <v>12.3</v>
      </c>
      <c r="E33" s="40">
        <v>4.3</v>
      </c>
      <c r="F33" s="40">
        <v>8.5</v>
      </c>
      <c r="G33" s="40">
        <v>12.5</v>
      </c>
      <c r="H33" s="40">
        <v>10.4</v>
      </c>
      <c r="I33" s="40">
        <v>9.5</v>
      </c>
      <c r="J33" s="40">
        <v>8.1999999999999993</v>
      </c>
      <c r="K33" s="40">
        <v>7.1</v>
      </c>
      <c r="L33" s="40">
        <v>9.5</v>
      </c>
      <c r="M33" s="40">
        <v>7</v>
      </c>
    </row>
    <row r="34" spans="1:13" ht="11.25" customHeight="1">
      <c r="A34" s="12" t="s">
        <v>62</v>
      </c>
      <c r="B34" s="40">
        <v>3.43</v>
      </c>
      <c r="C34" s="40">
        <v>5.83</v>
      </c>
      <c r="D34" s="40">
        <v>7.63</v>
      </c>
      <c r="E34" s="40">
        <v>8.5299999999999994</v>
      </c>
      <c r="F34" s="40">
        <v>11.63</v>
      </c>
      <c r="G34" s="40">
        <v>13.23</v>
      </c>
      <c r="H34" s="40">
        <v>13.83</v>
      </c>
      <c r="I34" s="40">
        <v>15.43</v>
      </c>
      <c r="J34" s="40">
        <v>13.23</v>
      </c>
      <c r="K34" s="40">
        <v>10.33</v>
      </c>
      <c r="L34" s="40">
        <v>10.130000000000001</v>
      </c>
      <c r="M34" s="40">
        <v>9.1300000000000008</v>
      </c>
    </row>
    <row r="35" spans="1:13" ht="11.25" customHeight="1">
      <c r="A35" s="12" t="s">
        <v>63</v>
      </c>
      <c r="B35" s="40">
        <v>9.76</v>
      </c>
      <c r="C35" s="40">
        <v>2.36</v>
      </c>
      <c r="D35" s="40">
        <v>7.86</v>
      </c>
      <c r="E35" s="40">
        <v>11.66</v>
      </c>
      <c r="F35" s="40">
        <v>5.56</v>
      </c>
      <c r="G35" s="40">
        <v>12.46</v>
      </c>
      <c r="H35" s="40">
        <v>8.26</v>
      </c>
      <c r="I35" s="40">
        <v>8.76</v>
      </c>
      <c r="J35" s="40">
        <v>6.66</v>
      </c>
      <c r="K35" s="40">
        <v>6.36</v>
      </c>
      <c r="L35" s="40">
        <v>8.76</v>
      </c>
      <c r="M35" s="40">
        <v>7.96</v>
      </c>
    </row>
    <row r="36" spans="1:13" ht="11.25" customHeight="1">
      <c r="A36" s="10" t="s">
        <v>64</v>
      </c>
      <c r="B36" s="40">
        <v>6.29</v>
      </c>
      <c r="C36" s="40">
        <v>7.7</v>
      </c>
      <c r="D36" s="40">
        <v>6.88</v>
      </c>
      <c r="E36" s="40">
        <v>8.25</v>
      </c>
      <c r="F36" s="40">
        <v>8.23</v>
      </c>
      <c r="G36" s="40">
        <v>9.23</v>
      </c>
      <c r="H36" s="40">
        <v>6.9</v>
      </c>
      <c r="I36" s="40">
        <v>6.62</v>
      </c>
      <c r="J36" s="40">
        <v>7.88</v>
      </c>
      <c r="K36" s="40">
        <v>8.0500000000000007</v>
      </c>
      <c r="L36" s="40">
        <v>13.1</v>
      </c>
      <c r="M36" s="40">
        <v>12.51</v>
      </c>
    </row>
    <row r="37" spans="1:13" ht="11.25" customHeight="1">
      <c r="A37" s="10" t="s">
        <v>65</v>
      </c>
      <c r="B37" s="40">
        <v>10.63</v>
      </c>
      <c r="C37" s="40">
        <v>14.95</v>
      </c>
      <c r="D37" s="40">
        <v>12.38</v>
      </c>
      <c r="E37" s="40">
        <v>6.98</v>
      </c>
      <c r="F37" s="40">
        <v>7.81</v>
      </c>
      <c r="G37" s="40">
        <v>8.82</v>
      </c>
      <c r="H37" s="40">
        <v>6.11</v>
      </c>
      <c r="I37" s="40">
        <v>8.9600000000000009</v>
      </c>
      <c r="J37" s="40">
        <v>5.77</v>
      </c>
      <c r="K37" s="40">
        <v>5.63</v>
      </c>
      <c r="L37" s="40">
        <v>7.55</v>
      </c>
      <c r="M37" s="40">
        <v>5.99</v>
      </c>
    </row>
    <row r="38" spans="1:13" ht="11.25" customHeight="1">
      <c r="A38" s="10" t="s">
        <v>66</v>
      </c>
      <c r="B38" s="40">
        <v>16.170000000000002</v>
      </c>
      <c r="C38" s="40">
        <v>18.16</v>
      </c>
      <c r="D38" s="40">
        <v>17.07</v>
      </c>
      <c r="E38" s="40">
        <v>15.17</v>
      </c>
      <c r="F38" s="40">
        <v>14.25</v>
      </c>
      <c r="G38" s="40">
        <v>13.77</v>
      </c>
      <c r="H38" s="40">
        <v>15.43</v>
      </c>
      <c r="I38" s="40">
        <v>13.99</v>
      </c>
      <c r="J38" s="40">
        <v>15.03</v>
      </c>
      <c r="K38" s="40">
        <v>14.78</v>
      </c>
      <c r="L38" s="56" t="s">
        <v>85</v>
      </c>
      <c r="M38" s="40">
        <v>24.12</v>
      </c>
    </row>
    <row r="39" spans="1:13" ht="11.25" customHeight="1">
      <c r="A39" s="10" t="s">
        <v>67</v>
      </c>
      <c r="B39" s="40">
        <v>20.93</v>
      </c>
      <c r="C39" s="40">
        <v>20.43</v>
      </c>
      <c r="D39" s="40">
        <v>17.73</v>
      </c>
      <c r="E39" s="40">
        <v>16.57</v>
      </c>
      <c r="F39" s="40">
        <v>15.62</v>
      </c>
      <c r="G39" s="40">
        <v>13.38</v>
      </c>
      <c r="H39" s="40">
        <v>16.68</v>
      </c>
      <c r="I39" s="40">
        <v>15.47</v>
      </c>
      <c r="J39" s="40">
        <v>14.28</v>
      </c>
      <c r="K39" s="40">
        <v>14.71</v>
      </c>
      <c r="L39" s="40">
        <v>15.05</v>
      </c>
      <c r="M39" s="40">
        <v>18.079999999999998</v>
      </c>
    </row>
    <row r="40" spans="1:13" ht="11.25" customHeight="1">
      <c r="A40" s="10" t="s">
        <v>68</v>
      </c>
      <c r="B40" s="40">
        <v>20.94</v>
      </c>
      <c r="C40" s="40">
        <v>20.84</v>
      </c>
      <c r="D40" s="40">
        <v>22.24</v>
      </c>
      <c r="E40" s="40">
        <v>19.059999999999999</v>
      </c>
      <c r="F40" s="40">
        <v>17.82</v>
      </c>
      <c r="G40" s="40">
        <v>18.12</v>
      </c>
      <c r="H40" s="40">
        <v>16.98</v>
      </c>
      <c r="I40" s="40">
        <v>14.35</v>
      </c>
      <c r="J40" s="40">
        <v>13.34</v>
      </c>
      <c r="K40" s="40">
        <v>9.57</v>
      </c>
      <c r="L40" s="40">
        <v>14.8</v>
      </c>
      <c r="M40" s="40">
        <v>14.48</v>
      </c>
    </row>
    <row r="41" spans="1:13" ht="11.25" customHeight="1">
      <c r="A41" s="10" t="s">
        <v>69</v>
      </c>
      <c r="B41" s="40">
        <v>21.14</v>
      </c>
      <c r="C41" s="40">
        <v>21.74</v>
      </c>
      <c r="D41" s="40">
        <v>20.14</v>
      </c>
      <c r="E41" s="40">
        <v>19.54</v>
      </c>
      <c r="F41" s="40">
        <v>12.46</v>
      </c>
      <c r="G41" s="40">
        <v>12.16</v>
      </c>
      <c r="H41" s="40">
        <v>13.2</v>
      </c>
      <c r="I41" s="40">
        <v>11.36</v>
      </c>
      <c r="J41" s="40">
        <v>8.6199999999999992</v>
      </c>
      <c r="K41" s="40">
        <v>5.66</v>
      </c>
      <c r="L41" s="40">
        <v>7.88</v>
      </c>
      <c r="M41" s="40">
        <v>6.64</v>
      </c>
    </row>
    <row r="42" spans="1:13" ht="11.25" customHeight="1">
      <c r="A42" s="7" t="s">
        <v>70</v>
      </c>
      <c r="B42" s="53">
        <v>13.46</v>
      </c>
      <c r="C42" s="53">
        <v>16.329999999999998</v>
      </c>
      <c r="D42" s="58" t="s">
        <v>35</v>
      </c>
      <c r="E42" s="58" t="s">
        <v>35</v>
      </c>
      <c r="F42" s="58" t="s">
        <v>35</v>
      </c>
      <c r="G42" s="58" t="s">
        <v>35</v>
      </c>
      <c r="H42" s="58" t="s">
        <v>35</v>
      </c>
      <c r="I42" s="58" t="s">
        <v>35</v>
      </c>
      <c r="J42" s="58" t="s">
        <v>35</v>
      </c>
      <c r="K42" s="58" t="s">
        <v>35</v>
      </c>
      <c r="L42" s="58" t="s">
        <v>35</v>
      </c>
      <c r="M42" s="58" t="s">
        <v>35</v>
      </c>
    </row>
    <row r="43" spans="1:13" ht="11.25" customHeight="1">
      <c r="A43" s="10" t="s">
        <v>155</v>
      </c>
    </row>
    <row r="44" spans="1:13" ht="11.25" customHeight="1">
      <c r="A44" s="10" t="s">
        <v>31</v>
      </c>
    </row>
    <row r="45" spans="1:13" ht="11.25" customHeight="1">
      <c r="A45" s="10" t="s">
        <v>156</v>
      </c>
    </row>
    <row r="46" spans="1:13" ht="11.25" customHeight="1">
      <c r="A46" s="12" t="s">
        <v>106</v>
      </c>
    </row>
    <row r="47" spans="1:13" ht="11.25" customHeight="1"/>
  </sheetData>
  <pageMargins left="0.66700000000000004" right="0.66700000000000004" top="0.66700000000000004" bottom="0.72" header="0" footer="0"/>
  <pageSetup firstPageNumber="76" orientation="portrait"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E5ADA-C23E-4334-8C22-BC5D0362D67A}">
  <sheetPr transitionEvaluation="1" codeName="Sheet63">
    <pageSetUpPr fitToPage="1"/>
  </sheetPr>
  <dimension ref="A1:M46"/>
  <sheetViews>
    <sheetView workbookViewId="0"/>
  </sheetViews>
  <sheetFormatPr defaultColWidth="9.7109375" defaultRowHeight="11.25"/>
  <cols>
    <col min="1" max="16384" width="9.7109375" style="9"/>
  </cols>
  <sheetData>
    <row r="1" spans="1:13">
      <c r="A1" s="16" t="s">
        <v>157</v>
      </c>
      <c r="B1" s="8"/>
      <c r="C1" s="8"/>
      <c r="D1" s="8"/>
      <c r="E1" s="8"/>
      <c r="F1" s="8"/>
      <c r="G1" s="8"/>
      <c r="H1" s="8"/>
      <c r="I1" s="8"/>
      <c r="J1" s="8"/>
      <c r="K1" s="8"/>
      <c r="L1" s="8"/>
      <c r="M1" s="8"/>
    </row>
    <row r="2" spans="1:13" ht="33.75">
      <c r="A2" s="31" t="s">
        <v>140</v>
      </c>
      <c r="B2" s="32" t="s">
        <v>152</v>
      </c>
      <c r="C2" s="32" t="s">
        <v>141</v>
      </c>
      <c r="D2" s="32" t="s">
        <v>142</v>
      </c>
      <c r="E2" s="32" t="s">
        <v>143</v>
      </c>
      <c r="F2" s="32" t="s">
        <v>144</v>
      </c>
      <c r="G2" s="32" t="s">
        <v>145</v>
      </c>
      <c r="H2" s="32" t="s">
        <v>146</v>
      </c>
      <c r="I2" s="32" t="s">
        <v>147</v>
      </c>
      <c r="J2" s="32" t="s">
        <v>148</v>
      </c>
      <c r="K2" s="32" t="s">
        <v>149</v>
      </c>
      <c r="L2" s="32" t="s">
        <v>150</v>
      </c>
      <c r="M2" s="32" t="s">
        <v>151</v>
      </c>
    </row>
    <row r="3" spans="1:13">
      <c r="A3" s="12" t="s">
        <v>75</v>
      </c>
      <c r="B3" s="40">
        <v>4.13</v>
      </c>
      <c r="C3" s="40">
        <v>3.3</v>
      </c>
      <c r="D3" s="40">
        <v>3.25</v>
      </c>
      <c r="E3" s="40">
        <v>3.23</v>
      </c>
      <c r="F3" s="40">
        <v>3.31</v>
      </c>
      <c r="G3" s="40">
        <v>3.61</v>
      </c>
      <c r="H3" s="40">
        <v>4.46</v>
      </c>
      <c r="I3" s="40">
        <v>5.34</v>
      </c>
      <c r="J3" s="40">
        <v>6.09</v>
      </c>
      <c r="K3" s="56" t="s">
        <v>158</v>
      </c>
      <c r="L3" s="56" t="s">
        <v>158</v>
      </c>
      <c r="M3" s="56" t="s">
        <v>158</v>
      </c>
    </row>
    <row r="4" spans="1:13">
      <c r="A4" s="12" t="s">
        <v>76</v>
      </c>
      <c r="B4" s="40">
        <v>4.2699999999999996</v>
      </c>
      <c r="C4" s="40">
        <v>2.48</v>
      </c>
      <c r="D4" s="40">
        <v>2.36</v>
      </c>
      <c r="E4" s="40">
        <v>1.86</v>
      </c>
      <c r="F4" s="40">
        <v>1.59</v>
      </c>
      <c r="G4" s="40">
        <v>1.5</v>
      </c>
      <c r="H4" s="40">
        <v>2.4300000000000002</v>
      </c>
      <c r="I4" s="40">
        <v>3.22</v>
      </c>
      <c r="J4" s="56" t="s">
        <v>158</v>
      </c>
      <c r="K4" s="56" t="s">
        <v>158</v>
      </c>
      <c r="L4" s="56" t="s">
        <v>158</v>
      </c>
      <c r="M4" s="40">
        <v>3.59</v>
      </c>
    </row>
    <row r="5" spans="1:13">
      <c r="A5" s="12" t="s">
        <v>77</v>
      </c>
      <c r="B5" s="40">
        <v>2.63</v>
      </c>
      <c r="C5" s="40">
        <v>1.87</v>
      </c>
      <c r="D5" s="40">
        <v>1.9</v>
      </c>
      <c r="E5" s="40">
        <v>1.66</v>
      </c>
      <c r="F5" s="40">
        <v>1.43</v>
      </c>
      <c r="G5" s="40">
        <v>1.72</v>
      </c>
      <c r="H5" s="40">
        <v>2.36</v>
      </c>
      <c r="I5" s="40">
        <v>2.75</v>
      </c>
      <c r="J5" s="56" t="s">
        <v>158</v>
      </c>
      <c r="K5" s="56" t="s">
        <v>158</v>
      </c>
      <c r="L5" s="56" t="s">
        <v>158</v>
      </c>
      <c r="M5" s="56" t="s">
        <v>158</v>
      </c>
    </row>
    <row r="6" spans="1:13">
      <c r="A6" s="12" t="s">
        <v>78</v>
      </c>
      <c r="B6" s="40">
        <v>3.78</v>
      </c>
      <c r="C6" s="40">
        <v>2.1800000000000002</v>
      </c>
      <c r="D6" s="40">
        <v>1.99</v>
      </c>
      <c r="E6" s="40">
        <v>2.59</v>
      </c>
      <c r="F6" s="40">
        <v>2.2400000000000002</v>
      </c>
      <c r="G6" s="40">
        <v>2.76</v>
      </c>
      <c r="H6" s="40">
        <v>3.62</v>
      </c>
      <c r="I6" s="40">
        <v>3.84</v>
      </c>
      <c r="J6" s="40">
        <v>4.04</v>
      </c>
      <c r="K6" s="56" t="s">
        <v>158</v>
      </c>
      <c r="L6" s="56" t="s">
        <v>158</v>
      </c>
      <c r="M6" s="56" t="s">
        <v>158</v>
      </c>
    </row>
    <row r="7" spans="1:13">
      <c r="A7" s="12" t="s">
        <v>79</v>
      </c>
      <c r="B7" s="40">
        <v>4.5999999999999996</v>
      </c>
      <c r="C7" s="40">
        <v>4.0999999999999996</v>
      </c>
      <c r="D7" s="40">
        <v>3.95</v>
      </c>
      <c r="E7" s="40">
        <v>3.87</v>
      </c>
      <c r="F7" s="40">
        <v>3.49</v>
      </c>
      <c r="G7" s="40">
        <v>3.22</v>
      </c>
      <c r="H7" s="40">
        <v>3.71</v>
      </c>
      <c r="I7" s="40">
        <v>4.1500000000000004</v>
      </c>
      <c r="J7" s="56" t="s">
        <v>158</v>
      </c>
      <c r="K7" s="56" t="s">
        <v>158</v>
      </c>
      <c r="L7" s="56" t="s">
        <v>158</v>
      </c>
      <c r="M7" s="56" t="s">
        <v>158</v>
      </c>
    </row>
    <row r="8" spans="1:13">
      <c r="A8" s="12" t="s">
        <v>80</v>
      </c>
      <c r="B8" s="40">
        <v>4.6900000000000004</v>
      </c>
      <c r="C8" s="40">
        <v>3.58</v>
      </c>
      <c r="D8" s="40">
        <v>3.78</v>
      </c>
      <c r="E8" s="40">
        <v>3.86</v>
      </c>
      <c r="F8" s="40">
        <v>3.89</v>
      </c>
      <c r="G8" s="40">
        <v>4.04</v>
      </c>
      <c r="H8" s="40">
        <v>4.71</v>
      </c>
      <c r="I8" s="40">
        <v>5.64</v>
      </c>
      <c r="J8" s="40">
        <v>7.24</v>
      </c>
      <c r="K8" s="56" t="s">
        <v>158</v>
      </c>
      <c r="L8" s="56" t="s">
        <v>158</v>
      </c>
      <c r="M8" s="56" t="s">
        <v>158</v>
      </c>
    </row>
    <row r="9" spans="1:13">
      <c r="A9" s="12" t="s">
        <v>81</v>
      </c>
      <c r="B9" s="56" t="s">
        <v>158</v>
      </c>
      <c r="C9" s="40">
        <v>7.14</v>
      </c>
      <c r="D9" s="40">
        <v>4.6399999999999997</v>
      </c>
      <c r="E9" s="40">
        <v>4.6900000000000004</v>
      </c>
      <c r="F9" s="40">
        <v>4.72</v>
      </c>
      <c r="G9" s="40">
        <v>4.67</v>
      </c>
      <c r="H9" s="40">
        <v>4.87</v>
      </c>
      <c r="I9" s="40">
        <v>5.22</v>
      </c>
      <c r="J9" s="40">
        <v>6.24</v>
      </c>
      <c r="K9" s="56" t="s">
        <v>158</v>
      </c>
      <c r="L9" s="56" t="s">
        <v>158</v>
      </c>
      <c r="M9" s="56" t="s">
        <v>158</v>
      </c>
    </row>
    <row r="10" spans="1:13">
      <c r="A10" s="12" t="s">
        <v>82</v>
      </c>
      <c r="B10" s="40">
        <v>9.17</v>
      </c>
      <c r="C10" s="40">
        <v>6.23</v>
      </c>
      <c r="D10" s="40">
        <v>5.79</v>
      </c>
      <c r="E10" s="40">
        <v>5.58</v>
      </c>
      <c r="F10" s="40">
        <v>5.5</v>
      </c>
      <c r="G10" s="40">
        <v>5.19</v>
      </c>
      <c r="H10" s="40">
        <v>5.2</v>
      </c>
      <c r="I10" s="40">
        <v>5.12</v>
      </c>
      <c r="J10" s="56" t="s">
        <v>158</v>
      </c>
      <c r="K10" s="56" t="s">
        <v>158</v>
      </c>
      <c r="L10" s="56" t="s">
        <v>158</v>
      </c>
      <c r="M10" s="56" t="s">
        <v>158</v>
      </c>
    </row>
    <row r="11" spans="1:13">
      <c r="A11" s="12" t="s">
        <v>83</v>
      </c>
      <c r="B11" s="40">
        <v>7.78</v>
      </c>
      <c r="C11" s="40">
        <v>5.26</v>
      </c>
      <c r="D11" s="40">
        <v>4.47</v>
      </c>
      <c r="E11" s="40">
        <v>4.47</v>
      </c>
      <c r="F11" s="40">
        <v>4.1399999999999997</v>
      </c>
      <c r="G11" s="40">
        <v>4</v>
      </c>
      <c r="H11" s="40">
        <v>4.45</v>
      </c>
      <c r="I11" s="40">
        <v>4.6900000000000004</v>
      </c>
      <c r="J11" s="56" t="s">
        <v>158</v>
      </c>
      <c r="K11" s="56" t="s">
        <v>158</v>
      </c>
      <c r="L11" s="56" t="s">
        <v>158</v>
      </c>
      <c r="M11" s="40">
        <v>7.54</v>
      </c>
    </row>
    <row r="12" spans="1:13">
      <c r="A12" s="12" t="s">
        <v>40</v>
      </c>
      <c r="B12" s="40">
        <v>6.01</v>
      </c>
      <c r="C12" s="40">
        <v>5.68</v>
      </c>
      <c r="D12" s="40">
        <v>6.9</v>
      </c>
      <c r="E12" s="40">
        <v>4.87</v>
      </c>
      <c r="F12" s="40">
        <v>4.84</v>
      </c>
      <c r="G12" s="40">
        <v>6.57</v>
      </c>
      <c r="H12" s="40">
        <v>6.04</v>
      </c>
      <c r="I12" s="56" t="s">
        <v>158</v>
      </c>
      <c r="J12" s="56" t="s">
        <v>158</v>
      </c>
      <c r="K12" s="56" t="s">
        <v>158</v>
      </c>
      <c r="L12" s="56" t="s">
        <v>158</v>
      </c>
      <c r="M12" s="40">
        <v>7.66</v>
      </c>
    </row>
    <row r="13" spans="1:13">
      <c r="A13" s="12" t="s">
        <v>41</v>
      </c>
      <c r="B13" s="40">
        <v>7.17</v>
      </c>
      <c r="C13" s="40">
        <v>6.35</v>
      </c>
      <c r="D13" s="40">
        <v>5.34</v>
      </c>
      <c r="E13" s="40">
        <v>5.71</v>
      </c>
      <c r="F13" s="40">
        <v>4.7300000000000004</v>
      </c>
      <c r="G13" s="40">
        <v>5.72</v>
      </c>
      <c r="H13" s="40">
        <v>5.88</v>
      </c>
      <c r="I13" s="40">
        <v>4.72</v>
      </c>
      <c r="J13" s="56" t="s">
        <v>158</v>
      </c>
      <c r="K13" s="56" t="s">
        <v>158</v>
      </c>
      <c r="L13" s="56" t="s">
        <v>158</v>
      </c>
      <c r="M13" s="40">
        <v>9.19</v>
      </c>
    </row>
    <row r="14" spans="1:13">
      <c r="A14" s="12" t="s">
        <v>42</v>
      </c>
      <c r="B14" s="40">
        <v>6.67</v>
      </c>
      <c r="C14" s="40">
        <v>6.55</v>
      </c>
      <c r="D14" s="40">
        <v>6.15</v>
      </c>
      <c r="E14" s="40">
        <v>6.04</v>
      </c>
      <c r="F14" s="40">
        <v>6.22</v>
      </c>
      <c r="G14" s="40">
        <v>7.23</v>
      </c>
      <c r="H14" s="40">
        <v>8.14</v>
      </c>
      <c r="I14" s="56" t="s">
        <v>158</v>
      </c>
      <c r="J14" s="56" t="s">
        <v>158</v>
      </c>
      <c r="K14" s="56" t="s">
        <v>158</v>
      </c>
      <c r="L14" s="56" t="s">
        <v>158</v>
      </c>
      <c r="M14" s="56" t="s">
        <v>158</v>
      </c>
    </row>
    <row r="15" spans="1:13">
      <c r="A15" s="12" t="s">
        <v>43</v>
      </c>
      <c r="B15" s="40">
        <v>6.28</v>
      </c>
      <c r="C15" s="40">
        <v>4.24</v>
      </c>
      <c r="D15" s="40">
        <v>3.78</v>
      </c>
      <c r="E15" s="40">
        <v>2.77</v>
      </c>
      <c r="F15" s="40">
        <v>2.66</v>
      </c>
      <c r="G15" s="40">
        <v>1.81</v>
      </c>
      <c r="H15" s="40">
        <v>2.1</v>
      </c>
      <c r="I15" s="40">
        <v>1.6</v>
      </c>
      <c r="J15" s="40">
        <v>1.5</v>
      </c>
      <c r="K15" s="56" t="s">
        <v>158</v>
      </c>
      <c r="L15" s="56" t="s">
        <v>158</v>
      </c>
      <c r="M15" s="56" t="s">
        <v>158</v>
      </c>
    </row>
    <row r="16" spans="1:13">
      <c r="A16" s="12" t="s">
        <v>44</v>
      </c>
      <c r="B16" s="40">
        <v>7.55</v>
      </c>
      <c r="C16" s="40">
        <v>4.8099999999999996</v>
      </c>
      <c r="D16" s="40">
        <v>3.72</v>
      </c>
      <c r="E16" s="40">
        <v>3.44</v>
      </c>
      <c r="F16" s="40">
        <v>3.12</v>
      </c>
      <c r="G16" s="40">
        <v>2.87</v>
      </c>
      <c r="H16" s="40">
        <v>2.65</v>
      </c>
      <c r="I16" s="40">
        <v>1.35</v>
      </c>
      <c r="J16" s="40">
        <v>1.41</v>
      </c>
      <c r="K16" s="56" t="s">
        <v>158</v>
      </c>
      <c r="L16" s="56" t="s">
        <v>158</v>
      </c>
      <c r="M16" s="40">
        <v>7</v>
      </c>
    </row>
    <row r="17" spans="1:13">
      <c r="A17" s="12" t="s">
        <v>45</v>
      </c>
      <c r="B17" s="40">
        <v>4.3899999999999997</v>
      </c>
      <c r="C17" s="40">
        <v>2.0699999999999998</v>
      </c>
      <c r="D17" s="40">
        <v>1.77</v>
      </c>
      <c r="E17" s="40">
        <v>2.12</v>
      </c>
      <c r="F17" s="40">
        <v>2.02</v>
      </c>
      <c r="G17" s="40">
        <v>1.77</v>
      </c>
      <c r="H17" s="40">
        <v>1.32</v>
      </c>
      <c r="I17" s="40">
        <v>1.05</v>
      </c>
      <c r="J17" s="56" t="s">
        <v>158</v>
      </c>
      <c r="K17" s="56" t="s">
        <v>158</v>
      </c>
      <c r="L17" s="56" t="s">
        <v>158</v>
      </c>
      <c r="M17" s="56" t="s">
        <v>158</v>
      </c>
    </row>
    <row r="18" spans="1:13">
      <c r="A18" s="12" t="s">
        <v>46</v>
      </c>
      <c r="B18" s="40">
        <v>4.78</v>
      </c>
      <c r="C18" s="40">
        <v>2.2000000000000002</v>
      </c>
      <c r="D18" s="40">
        <v>1.49</v>
      </c>
      <c r="E18" s="40">
        <v>1.69</v>
      </c>
      <c r="F18" s="40">
        <v>1.68</v>
      </c>
      <c r="G18" s="40">
        <v>1.56</v>
      </c>
      <c r="H18" s="40">
        <v>2.0699999999999998</v>
      </c>
      <c r="I18" s="40">
        <v>2.29</v>
      </c>
      <c r="J18" s="56" t="s">
        <v>158</v>
      </c>
      <c r="K18" s="56" t="s">
        <v>158</v>
      </c>
      <c r="L18" s="56" t="s">
        <v>158</v>
      </c>
      <c r="M18" s="56" t="s">
        <v>158</v>
      </c>
    </row>
    <row r="19" spans="1:13">
      <c r="A19" s="10" t="s">
        <v>47</v>
      </c>
      <c r="B19" s="40">
        <v>5.24</v>
      </c>
      <c r="C19" s="40">
        <v>2.75</v>
      </c>
      <c r="D19" s="40">
        <v>1.94</v>
      </c>
      <c r="E19" s="40">
        <v>1.99</v>
      </c>
      <c r="F19" s="40">
        <v>1.52</v>
      </c>
      <c r="G19" s="40">
        <v>1.05</v>
      </c>
      <c r="H19" s="40">
        <v>0.9</v>
      </c>
      <c r="I19" s="40">
        <v>0.53</v>
      </c>
      <c r="J19" s="40">
        <v>1.42</v>
      </c>
      <c r="K19" s="56" t="s">
        <v>158</v>
      </c>
      <c r="L19" s="56" t="s">
        <v>158</v>
      </c>
      <c r="M19" s="56" t="s">
        <v>158</v>
      </c>
    </row>
    <row r="20" spans="1:13">
      <c r="A20" s="10" t="s">
        <v>48</v>
      </c>
      <c r="B20" s="40">
        <v>3.65</v>
      </c>
      <c r="C20" s="40">
        <v>1.93</v>
      </c>
      <c r="D20" s="40">
        <v>2.1</v>
      </c>
      <c r="E20" s="40">
        <v>1.53</v>
      </c>
      <c r="F20" s="40">
        <v>1.19</v>
      </c>
      <c r="G20" s="40">
        <v>0.7</v>
      </c>
      <c r="H20" s="40">
        <v>0.65</v>
      </c>
      <c r="I20" s="40">
        <v>0.34</v>
      </c>
      <c r="J20" s="56" t="s">
        <v>158</v>
      </c>
      <c r="K20" s="56" t="s">
        <v>158</v>
      </c>
      <c r="L20" s="56" t="s">
        <v>158</v>
      </c>
      <c r="M20" s="56" t="s">
        <v>158</v>
      </c>
    </row>
    <row r="21" spans="1:13">
      <c r="A21" s="10" t="s">
        <v>49</v>
      </c>
      <c r="B21" s="40">
        <v>4.53</v>
      </c>
      <c r="C21" s="40">
        <v>2.91</v>
      </c>
      <c r="D21" s="40">
        <v>2.31</v>
      </c>
      <c r="E21" s="40">
        <v>2.35</v>
      </c>
      <c r="F21" s="40">
        <v>2.02</v>
      </c>
      <c r="G21" s="40">
        <v>1.82</v>
      </c>
      <c r="H21" s="40">
        <v>2.08</v>
      </c>
      <c r="I21" s="40">
        <v>2.12</v>
      </c>
      <c r="J21" s="56" t="s">
        <v>158</v>
      </c>
      <c r="K21" s="56" t="s">
        <v>158</v>
      </c>
      <c r="L21" s="56" t="s">
        <v>158</v>
      </c>
      <c r="M21" s="56" t="s">
        <v>158</v>
      </c>
    </row>
    <row r="22" spans="1:13">
      <c r="A22" s="10" t="s">
        <v>50</v>
      </c>
      <c r="B22" s="40">
        <v>7.09</v>
      </c>
      <c r="C22" s="40">
        <v>4.2699999999999996</v>
      </c>
      <c r="D22" s="40">
        <v>4.3</v>
      </c>
      <c r="E22" s="40">
        <v>4.3600000000000003</v>
      </c>
      <c r="F22" s="40">
        <v>3.76</v>
      </c>
      <c r="G22" s="40">
        <v>3.18</v>
      </c>
      <c r="H22" s="40">
        <v>2.8</v>
      </c>
      <c r="I22" s="40">
        <v>2.27</v>
      </c>
      <c r="J22" s="40">
        <v>1.68</v>
      </c>
      <c r="K22" s="56" t="s">
        <v>158</v>
      </c>
      <c r="L22" s="56" t="s">
        <v>158</v>
      </c>
      <c r="M22" s="56" t="s">
        <v>158</v>
      </c>
    </row>
    <row r="23" spans="1:13">
      <c r="A23" s="10" t="s">
        <v>51</v>
      </c>
      <c r="B23" s="40">
        <v>4.8899999999999997</v>
      </c>
      <c r="C23" s="40">
        <v>2.94</v>
      </c>
      <c r="D23" s="40">
        <v>2.44</v>
      </c>
      <c r="E23" s="40">
        <v>2.2999999999999998</v>
      </c>
      <c r="F23" s="40">
        <v>2.38</v>
      </c>
      <c r="G23" s="40">
        <v>1.98</v>
      </c>
      <c r="H23" s="40">
        <v>1.65</v>
      </c>
      <c r="I23" s="40">
        <v>1.44</v>
      </c>
      <c r="J23" s="40">
        <v>1.61</v>
      </c>
      <c r="K23" s="56" t="s">
        <v>158</v>
      </c>
      <c r="L23" s="56" t="s">
        <v>158</v>
      </c>
      <c r="M23" s="56" t="s">
        <v>158</v>
      </c>
    </row>
    <row r="24" spans="1:13">
      <c r="A24" s="10" t="s">
        <v>52</v>
      </c>
      <c r="B24" s="40">
        <v>6.46</v>
      </c>
      <c r="C24" s="40">
        <v>3.64</v>
      </c>
      <c r="D24" s="40">
        <v>2.69</v>
      </c>
      <c r="E24" s="40">
        <v>2.76</v>
      </c>
      <c r="F24" s="40">
        <v>2.1</v>
      </c>
      <c r="G24" s="40">
        <v>1.85</v>
      </c>
      <c r="H24" s="40">
        <v>1.61</v>
      </c>
      <c r="I24" s="40">
        <v>1.37</v>
      </c>
      <c r="J24" s="56" t="s">
        <v>158</v>
      </c>
      <c r="K24" s="56" t="s">
        <v>158</v>
      </c>
      <c r="L24" s="56" t="s">
        <v>158</v>
      </c>
      <c r="M24" s="56" t="s">
        <v>158</v>
      </c>
    </row>
    <row r="25" spans="1:13">
      <c r="A25" s="10" t="s">
        <v>53</v>
      </c>
      <c r="B25" s="40">
        <v>5.37</v>
      </c>
      <c r="C25" s="40">
        <v>3.61</v>
      </c>
      <c r="D25" s="40">
        <v>2.67</v>
      </c>
      <c r="E25" s="40">
        <v>2.42</v>
      </c>
      <c r="F25" s="40">
        <v>2.1800000000000002</v>
      </c>
      <c r="G25" s="40">
        <v>1.8</v>
      </c>
      <c r="H25" s="40">
        <v>1.37</v>
      </c>
      <c r="I25" s="40">
        <v>1.24</v>
      </c>
      <c r="J25" s="56" t="s">
        <v>158</v>
      </c>
      <c r="K25" s="56" t="s">
        <v>158</v>
      </c>
      <c r="L25" s="56" t="s">
        <v>158</v>
      </c>
      <c r="M25" s="56" t="s">
        <v>158</v>
      </c>
    </row>
    <row r="26" spans="1:13">
      <c r="A26" s="12" t="s">
        <v>54</v>
      </c>
      <c r="B26" s="40">
        <v>7.02</v>
      </c>
      <c r="C26" s="40">
        <v>4.54</v>
      </c>
      <c r="D26" s="40">
        <v>3.95</v>
      </c>
      <c r="E26" s="40">
        <v>3.37</v>
      </c>
      <c r="F26" s="40">
        <v>3.15</v>
      </c>
      <c r="G26" s="40">
        <v>2.81</v>
      </c>
      <c r="H26" s="40">
        <v>2.19</v>
      </c>
      <c r="I26" s="40">
        <v>2.42</v>
      </c>
      <c r="J26" s="56" t="s">
        <v>158</v>
      </c>
      <c r="K26" s="56" t="s">
        <v>158</v>
      </c>
      <c r="L26" s="56" t="s">
        <v>158</v>
      </c>
      <c r="M26" s="56" t="s">
        <v>158</v>
      </c>
    </row>
    <row r="27" spans="1:13">
      <c r="A27" s="12" t="s">
        <v>55</v>
      </c>
      <c r="B27" s="40">
        <v>15.23</v>
      </c>
      <c r="C27" s="40">
        <v>16.21</v>
      </c>
      <c r="D27" s="40">
        <v>14.48</v>
      </c>
      <c r="E27" s="40">
        <v>14.84</v>
      </c>
      <c r="F27" s="40">
        <v>12.91</v>
      </c>
      <c r="G27" s="40">
        <v>11.29</v>
      </c>
      <c r="H27" s="40">
        <v>10.79</v>
      </c>
      <c r="I27" s="40">
        <v>10.82</v>
      </c>
      <c r="J27" s="56" t="s">
        <v>158</v>
      </c>
      <c r="K27" s="56" t="s">
        <v>158</v>
      </c>
      <c r="L27" s="56" t="s">
        <v>158</v>
      </c>
      <c r="M27" s="56" t="s">
        <v>158</v>
      </c>
    </row>
    <row r="28" spans="1:13">
      <c r="A28" s="12" t="s">
        <v>56</v>
      </c>
      <c r="B28" s="40">
        <v>7.81</v>
      </c>
      <c r="C28" s="40">
        <v>6.88</v>
      </c>
      <c r="D28" s="40">
        <v>8.7799999999999994</v>
      </c>
      <c r="E28" s="40">
        <v>9.98</v>
      </c>
      <c r="F28" s="40">
        <v>8.82</v>
      </c>
      <c r="G28" s="40">
        <v>6.8</v>
      </c>
      <c r="H28" s="40">
        <v>5.81</v>
      </c>
      <c r="I28" s="40">
        <v>3.47</v>
      </c>
      <c r="J28" s="56" t="s">
        <v>158</v>
      </c>
      <c r="K28" s="56" t="s">
        <v>158</v>
      </c>
      <c r="L28" s="56" t="s">
        <v>158</v>
      </c>
      <c r="M28" s="56" t="s">
        <v>158</v>
      </c>
    </row>
    <row r="29" spans="1:13">
      <c r="A29" s="12" t="s">
        <v>57</v>
      </c>
      <c r="B29" s="40">
        <v>11.41</v>
      </c>
      <c r="C29" s="40">
        <v>8.17</v>
      </c>
      <c r="D29" s="40">
        <v>7.01</v>
      </c>
      <c r="E29" s="40">
        <v>5.48</v>
      </c>
      <c r="F29" s="40">
        <v>3.77</v>
      </c>
      <c r="G29" s="40">
        <v>3.01</v>
      </c>
      <c r="H29" s="40">
        <v>2.2999999999999998</v>
      </c>
      <c r="I29" s="40">
        <v>3.09</v>
      </c>
      <c r="J29" s="56" t="s">
        <v>158</v>
      </c>
      <c r="K29" s="56" t="s">
        <v>158</v>
      </c>
      <c r="L29" s="56" t="s">
        <v>158</v>
      </c>
      <c r="M29" s="56" t="s">
        <v>158</v>
      </c>
    </row>
    <row r="30" spans="1:13">
      <c r="A30" s="12" t="s">
        <v>58</v>
      </c>
      <c r="B30" s="56" t="s">
        <v>158</v>
      </c>
      <c r="C30" s="40">
        <v>10.74</v>
      </c>
      <c r="D30" s="40">
        <v>6.44</v>
      </c>
      <c r="E30" s="40">
        <v>5.18</v>
      </c>
      <c r="F30" s="40">
        <v>3.58</v>
      </c>
      <c r="G30" s="40">
        <v>2.91</v>
      </c>
      <c r="H30" s="40">
        <v>2.33</v>
      </c>
      <c r="I30" s="40">
        <v>3.07</v>
      </c>
      <c r="J30" s="56" t="s">
        <v>158</v>
      </c>
      <c r="K30" s="56" t="s">
        <v>158</v>
      </c>
      <c r="L30" s="56" t="s">
        <v>158</v>
      </c>
      <c r="M30" s="56" t="s">
        <v>158</v>
      </c>
    </row>
    <row r="31" spans="1:13">
      <c r="A31" s="12" t="s">
        <v>59</v>
      </c>
      <c r="B31" s="40">
        <v>11.86</v>
      </c>
      <c r="C31" s="40">
        <v>4.7699999999999996</v>
      </c>
      <c r="D31" s="40">
        <v>3.75</v>
      </c>
      <c r="E31" s="40">
        <v>3.6</v>
      </c>
      <c r="F31" s="40">
        <v>3.49</v>
      </c>
      <c r="G31" s="40">
        <v>3.36</v>
      </c>
      <c r="H31" s="40">
        <v>1.95</v>
      </c>
      <c r="I31" s="56" t="s">
        <v>158</v>
      </c>
      <c r="J31" s="56" t="s">
        <v>158</v>
      </c>
      <c r="K31" s="56" t="s">
        <v>158</v>
      </c>
      <c r="L31" s="56" t="s">
        <v>158</v>
      </c>
      <c r="M31" s="56" t="s">
        <v>158</v>
      </c>
    </row>
    <row r="32" spans="1:13">
      <c r="A32" s="12" t="s">
        <v>60</v>
      </c>
      <c r="B32" s="40">
        <v>18.059999999999999</v>
      </c>
      <c r="C32" s="40">
        <v>10.61</v>
      </c>
      <c r="D32" s="40">
        <v>9.18</v>
      </c>
      <c r="E32" s="40">
        <v>8.3800000000000008</v>
      </c>
      <c r="F32" s="40">
        <v>6.56</v>
      </c>
      <c r="G32" s="40">
        <v>5.88</v>
      </c>
      <c r="H32" s="40">
        <v>4.54</v>
      </c>
      <c r="I32" s="40">
        <v>4.68</v>
      </c>
      <c r="J32" s="56" t="s">
        <v>158</v>
      </c>
      <c r="K32" s="56" t="s">
        <v>158</v>
      </c>
      <c r="L32" s="56" t="s">
        <v>158</v>
      </c>
      <c r="M32" s="56" t="s">
        <v>158</v>
      </c>
    </row>
    <row r="33" spans="1:13">
      <c r="A33" s="12" t="s">
        <v>61</v>
      </c>
      <c r="B33" s="40">
        <v>10.09</v>
      </c>
      <c r="C33" s="40">
        <v>12.55</v>
      </c>
      <c r="D33" s="40">
        <v>8.24</v>
      </c>
      <c r="E33" s="40">
        <v>6.43</v>
      </c>
      <c r="F33" s="40">
        <v>6.34</v>
      </c>
      <c r="G33" s="40">
        <v>5.64</v>
      </c>
      <c r="H33" s="40">
        <v>4.54</v>
      </c>
      <c r="I33" s="40">
        <v>4.8099999999999996</v>
      </c>
      <c r="J33" s="56" t="s">
        <v>158</v>
      </c>
      <c r="K33" s="56" t="s">
        <v>158</v>
      </c>
      <c r="L33" s="56" t="s">
        <v>158</v>
      </c>
      <c r="M33" s="56" t="s">
        <v>158</v>
      </c>
    </row>
    <row r="34" spans="1:13">
      <c r="A34" s="12" t="s">
        <v>62</v>
      </c>
      <c r="B34" s="40">
        <v>8.91</v>
      </c>
      <c r="C34" s="40">
        <v>8.06</v>
      </c>
      <c r="D34" s="40">
        <v>7.48</v>
      </c>
      <c r="E34" s="40">
        <v>7.15</v>
      </c>
      <c r="F34" s="40">
        <v>6.73</v>
      </c>
      <c r="G34" s="40">
        <v>6.54</v>
      </c>
      <c r="H34" s="56" t="s">
        <v>158</v>
      </c>
      <c r="I34" s="56" t="s">
        <v>158</v>
      </c>
      <c r="J34" s="56" t="s">
        <v>158</v>
      </c>
      <c r="K34" s="56" t="s">
        <v>158</v>
      </c>
      <c r="L34" s="56" t="s">
        <v>158</v>
      </c>
      <c r="M34" s="56" t="s">
        <v>158</v>
      </c>
    </row>
    <row r="35" spans="1:13">
      <c r="A35" s="12" t="s">
        <v>63</v>
      </c>
      <c r="B35" s="40">
        <v>12.85</v>
      </c>
      <c r="C35" s="40">
        <v>8.16</v>
      </c>
      <c r="D35" s="40">
        <v>7.99</v>
      </c>
      <c r="E35" s="40">
        <v>7.45</v>
      </c>
      <c r="F35" s="40">
        <v>5.48</v>
      </c>
      <c r="G35" s="40">
        <v>4.66</v>
      </c>
      <c r="H35" s="40">
        <v>4.1500000000000004</v>
      </c>
      <c r="I35" s="56" t="s">
        <v>158</v>
      </c>
      <c r="J35" s="56" t="s">
        <v>158</v>
      </c>
      <c r="K35" s="56" t="s">
        <v>158</v>
      </c>
      <c r="L35" s="56" t="s">
        <v>158</v>
      </c>
      <c r="M35" s="56" t="s">
        <v>158</v>
      </c>
    </row>
    <row r="36" spans="1:13">
      <c r="A36" s="10" t="s">
        <v>64</v>
      </c>
      <c r="B36" s="56" t="s">
        <v>158</v>
      </c>
      <c r="C36" s="40">
        <v>9.0500000000000007</v>
      </c>
      <c r="D36" s="40">
        <v>8.1300000000000008</v>
      </c>
      <c r="E36" s="40">
        <v>7.95</v>
      </c>
      <c r="F36" s="40">
        <v>6.47</v>
      </c>
      <c r="G36" s="40">
        <v>6.04</v>
      </c>
      <c r="H36" s="40">
        <v>5.32</v>
      </c>
      <c r="I36" s="56" t="s">
        <v>158</v>
      </c>
      <c r="J36" s="56" t="s">
        <v>158</v>
      </c>
      <c r="K36" s="56" t="s">
        <v>158</v>
      </c>
      <c r="L36" s="56" t="s">
        <v>158</v>
      </c>
      <c r="M36" s="56" t="s">
        <v>158</v>
      </c>
    </row>
    <row r="37" spans="1:13">
      <c r="A37" s="10" t="s">
        <v>65</v>
      </c>
      <c r="B37" s="40">
        <v>12.34</v>
      </c>
      <c r="C37" s="40">
        <v>9.98</v>
      </c>
      <c r="D37" s="40">
        <v>9.15</v>
      </c>
      <c r="E37" s="40">
        <v>7.17</v>
      </c>
      <c r="F37" s="40">
        <v>6.21</v>
      </c>
      <c r="G37" s="40">
        <v>5.73</v>
      </c>
      <c r="H37" s="40">
        <v>4.57</v>
      </c>
      <c r="I37" s="56" t="s">
        <v>158</v>
      </c>
      <c r="J37" s="56" t="s">
        <v>158</v>
      </c>
      <c r="K37" s="56" t="s">
        <v>158</v>
      </c>
      <c r="L37" s="56" t="s">
        <v>158</v>
      </c>
      <c r="M37" s="56" t="s">
        <v>158</v>
      </c>
    </row>
    <row r="38" spans="1:13">
      <c r="A38" s="10" t="s">
        <v>66</v>
      </c>
      <c r="B38" s="40">
        <v>14.29</v>
      </c>
      <c r="C38" s="40">
        <v>13.2</v>
      </c>
      <c r="D38" s="40">
        <v>10.63</v>
      </c>
      <c r="E38" s="40">
        <v>9.8000000000000007</v>
      </c>
      <c r="F38" s="40">
        <v>8.33</v>
      </c>
      <c r="G38" s="40">
        <v>7.76</v>
      </c>
      <c r="H38" s="40">
        <v>10.85</v>
      </c>
      <c r="I38" s="56" t="s">
        <v>158</v>
      </c>
      <c r="J38" s="56" t="s">
        <v>158</v>
      </c>
      <c r="K38" s="56" t="s">
        <v>158</v>
      </c>
      <c r="L38" s="56" t="s">
        <v>158</v>
      </c>
      <c r="M38" s="56" t="s">
        <v>158</v>
      </c>
    </row>
    <row r="39" spans="1:13">
      <c r="A39" s="10" t="s">
        <v>67</v>
      </c>
      <c r="B39" s="40">
        <v>19.55</v>
      </c>
      <c r="C39" s="40">
        <v>12.4</v>
      </c>
      <c r="D39" s="40">
        <v>10.91</v>
      </c>
      <c r="E39" s="40">
        <v>10.41</v>
      </c>
      <c r="F39" s="40">
        <v>9.94</v>
      </c>
      <c r="G39" s="40">
        <v>9.85</v>
      </c>
      <c r="H39" s="40">
        <v>7.55</v>
      </c>
      <c r="I39" s="56" t="s">
        <v>158</v>
      </c>
      <c r="J39" s="56" t="s">
        <v>158</v>
      </c>
      <c r="K39" s="56" t="s">
        <v>158</v>
      </c>
      <c r="L39" s="56" t="s">
        <v>158</v>
      </c>
      <c r="M39" s="56" t="s">
        <v>158</v>
      </c>
    </row>
    <row r="40" spans="1:13">
      <c r="A40" s="10" t="s">
        <v>68</v>
      </c>
      <c r="B40" s="40">
        <v>22.65</v>
      </c>
      <c r="C40" s="40">
        <v>18.940000000000001</v>
      </c>
      <c r="D40" s="40">
        <v>14.54</v>
      </c>
      <c r="E40" s="40">
        <v>14.4</v>
      </c>
      <c r="F40" s="40">
        <v>14.48</v>
      </c>
      <c r="G40" s="40">
        <v>14.68</v>
      </c>
      <c r="H40" s="56" t="s">
        <v>158</v>
      </c>
      <c r="I40" s="56" t="s">
        <v>158</v>
      </c>
      <c r="J40" s="56" t="s">
        <v>158</v>
      </c>
      <c r="K40" s="56" t="s">
        <v>158</v>
      </c>
      <c r="L40" s="56" t="s">
        <v>158</v>
      </c>
      <c r="M40" s="56" t="s">
        <v>158</v>
      </c>
    </row>
    <row r="41" spans="1:13">
      <c r="A41" s="10" t="s">
        <v>69</v>
      </c>
      <c r="B41" s="40">
        <v>26.45</v>
      </c>
      <c r="C41" s="40">
        <v>20.73</v>
      </c>
      <c r="D41" s="40">
        <v>17.41</v>
      </c>
      <c r="E41" s="40">
        <v>14.88</v>
      </c>
      <c r="F41" s="40">
        <v>13.77</v>
      </c>
      <c r="G41" s="40">
        <v>11.34</v>
      </c>
      <c r="H41" s="40">
        <v>13.31</v>
      </c>
      <c r="I41" s="56" t="s">
        <v>158</v>
      </c>
      <c r="J41" s="56" t="s">
        <v>158</v>
      </c>
      <c r="K41" s="56" t="s">
        <v>158</v>
      </c>
      <c r="L41" s="56" t="s">
        <v>158</v>
      </c>
      <c r="M41" s="56" t="s">
        <v>158</v>
      </c>
    </row>
    <row r="42" spans="1:13">
      <c r="A42" s="7" t="s">
        <v>70</v>
      </c>
      <c r="B42" s="41">
        <v>17.46</v>
      </c>
      <c r="C42" s="41">
        <v>14.12</v>
      </c>
      <c r="D42" s="41">
        <v>11.62</v>
      </c>
      <c r="E42" s="63" t="s">
        <v>35</v>
      </c>
      <c r="F42" s="63" t="s">
        <v>35</v>
      </c>
      <c r="G42" s="63" t="s">
        <v>35</v>
      </c>
      <c r="H42" s="63" t="s">
        <v>35</v>
      </c>
      <c r="I42" s="63" t="s">
        <v>35</v>
      </c>
      <c r="J42" s="63" t="s">
        <v>35</v>
      </c>
      <c r="K42" s="63" t="s">
        <v>35</v>
      </c>
      <c r="L42" s="63" t="s">
        <v>35</v>
      </c>
      <c r="M42" s="63" t="s">
        <v>35</v>
      </c>
    </row>
    <row r="43" spans="1:13">
      <c r="A43" s="12" t="s">
        <v>159</v>
      </c>
    </row>
    <row r="44" spans="1:13">
      <c r="A44" s="12" t="s">
        <v>31</v>
      </c>
    </row>
    <row r="45" spans="1:13">
      <c r="A45" s="12" t="s">
        <v>160</v>
      </c>
    </row>
    <row r="46" spans="1:13">
      <c r="A46" s="12" t="s">
        <v>161</v>
      </c>
    </row>
  </sheetData>
  <pageMargins left="0.66700000000000004" right="0.66700000000000004" top="0.66700000000000004" bottom="0.72" header="0" footer="0"/>
  <pageSetup firstPageNumber="77" orientation="portrait"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80C21-CDB2-455C-B872-21AEFDB8FBC5}">
  <sheetPr transitionEvaluation="1" codeName="Sheet64"/>
  <dimension ref="A1:M48"/>
  <sheetViews>
    <sheetView workbookViewId="0"/>
  </sheetViews>
  <sheetFormatPr defaultColWidth="9.7109375" defaultRowHeight="11.25"/>
  <cols>
    <col min="1" max="16384" width="9.7109375" style="9"/>
  </cols>
  <sheetData>
    <row r="1" spans="1:13" ht="11.25" customHeight="1">
      <c r="A1" s="13" t="s">
        <v>162</v>
      </c>
      <c r="B1" s="14"/>
      <c r="C1" s="14"/>
      <c r="D1" s="14"/>
      <c r="E1" s="14"/>
      <c r="F1" s="14"/>
      <c r="G1" s="14"/>
      <c r="H1" s="14"/>
      <c r="I1" s="14"/>
      <c r="J1" s="14"/>
      <c r="K1" s="14"/>
      <c r="L1" s="14"/>
      <c r="M1" s="8"/>
    </row>
    <row r="2" spans="1:13" s="27" customFormat="1" ht="33.75">
      <c r="A2" s="59" t="s">
        <v>140</v>
      </c>
      <c r="B2" s="32" t="s">
        <v>152</v>
      </c>
      <c r="C2" s="32" t="s">
        <v>141</v>
      </c>
      <c r="D2" s="32" t="s">
        <v>142</v>
      </c>
      <c r="E2" s="32" t="s">
        <v>143</v>
      </c>
      <c r="F2" s="32" t="s">
        <v>144</v>
      </c>
      <c r="G2" s="32" t="s">
        <v>145</v>
      </c>
      <c r="H2" s="32" t="s">
        <v>146</v>
      </c>
      <c r="I2" s="32" t="s">
        <v>147</v>
      </c>
      <c r="J2" s="32" t="s">
        <v>148</v>
      </c>
      <c r="K2" s="32" t="s">
        <v>149</v>
      </c>
      <c r="L2" s="32" t="s">
        <v>150</v>
      </c>
      <c r="M2" s="32" t="s">
        <v>151</v>
      </c>
    </row>
    <row r="3" spans="1:13" ht="11.25" customHeight="1">
      <c r="A3" s="12" t="s">
        <v>75</v>
      </c>
      <c r="B3" s="40">
        <v>4.57</v>
      </c>
      <c r="C3" s="40">
        <v>3.66</v>
      </c>
      <c r="D3" s="40">
        <v>2.99</v>
      </c>
      <c r="E3" s="40">
        <v>2.71</v>
      </c>
      <c r="F3" s="40">
        <v>3.09</v>
      </c>
      <c r="G3" s="40">
        <v>3.36</v>
      </c>
      <c r="H3" s="40">
        <v>3.44</v>
      </c>
      <c r="I3" s="56" t="s">
        <v>158</v>
      </c>
      <c r="J3" s="56" t="s">
        <v>158</v>
      </c>
      <c r="K3" s="56" t="s">
        <v>158</v>
      </c>
      <c r="L3" s="56" t="s">
        <v>158</v>
      </c>
      <c r="M3" s="56" t="s">
        <v>158</v>
      </c>
    </row>
    <row r="4" spans="1:13" ht="11.25" customHeight="1">
      <c r="A4" s="12" t="s">
        <v>76</v>
      </c>
      <c r="B4" s="40">
        <v>4.75</v>
      </c>
      <c r="C4" s="40">
        <v>2.98</v>
      </c>
      <c r="D4" s="40">
        <v>2.11</v>
      </c>
      <c r="E4" s="40">
        <v>1.68</v>
      </c>
      <c r="F4" s="40">
        <v>1.92</v>
      </c>
      <c r="G4" s="40">
        <v>1.32</v>
      </c>
      <c r="H4" s="40">
        <v>1.04</v>
      </c>
      <c r="I4" s="40">
        <v>0.92</v>
      </c>
      <c r="J4" s="40">
        <v>0.82</v>
      </c>
      <c r="K4" s="56" t="s">
        <v>158</v>
      </c>
      <c r="L4" s="56" t="s">
        <v>158</v>
      </c>
      <c r="M4" s="56" t="s">
        <v>158</v>
      </c>
    </row>
    <row r="5" spans="1:13" ht="11.25" customHeight="1">
      <c r="A5" s="12" t="s">
        <v>77</v>
      </c>
      <c r="B5" s="40">
        <v>2.97</v>
      </c>
      <c r="C5" s="40">
        <v>2.2599999999999998</v>
      </c>
      <c r="D5" s="40">
        <v>2.33</v>
      </c>
      <c r="E5" s="40">
        <v>0.94</v>
      </c>
      <c r="F5" s="40">
        <v>0.72</v>
      </c>
      <c r="G5" s="40">
        <v>0.59</v>
      </c>
      <c r="H5" s="40">
        <v>0.56000000000000005</v>
      </c>
      <c r="I5" s="40">
        <v>0.95</v>
      </c>
      <c r="J5" s="40">
        <v>0.55000000000000004</v>
      </c>
      <c r="K5" s="56" t="s">
        <v>158</v>
      </c>
      <c r="L5" s="56" t="s">
        <v>158</v>
      </c>
      <c r="M5" s="56" t="s">
        <v>158</v>
      </c>
    </row>
    <row r="6" spans="1:13" ht="11.25" customHeight="1">
      <c r="A6" s="12" t="s">
        <v>78</v>
      </c>
      <c r="B6" s="56" t="s">
        <v>158</v>
      </c>
      <c r="C6" s="40">
        <v>2.5</v>
      </c>
      <c r="D6" s="40">
        <v>2.13</v>
      </c>
      <c r="E6" s="40">
        <v>2.12</v>
      </c>
      <c r="F6" s="40">
        <v>0.52</v>
      </c>
      <c r="G6" s="56" t="s">
        <v>158</v>
      </c>
      <c r="H6" s="56" t="s">
        <v>158</v>
      </c>
      <c r="I6" s="56" t="s">
        <v>158</v>
      </c>
      <c r="J6" s="56" t="s">
        <v>158</v>
      </c>
      <c r="K6" s="56" t="s">
        <v>158</v>
      </c>
      <c r="L6" s="56" t="s">
        <v>158</v>
      </c>
      <c r="M6" s="56" t="s">
        <v>158</v>
      </c>
    </row>
    <row r="7" spans="1:13" ht="11.25" customHeight="1">
      <c r="A7" s="12" t="s">
        <v>79</v>
      </c>
      <c r="B7" s="56" t="s">
        <v>158</v>
      </c>
      <c r="C7" s="40">
        <v>8.6999999999999993</v>
      </c>
      <c r="D7" s="40">
        <v>7.9</v>
      </c>
      <c r="E7" s="40">
        <v>5.92</v>
      </c>
      <c r="F7" s="56" t="s">
        <v>158</v>
      </c>
      <c r="G7" s="56" t="s">
        <v>158</v>
      </c>
      <c r="H7" s="56" t="s">
        <v>158</v>
      </c>
      <c r="I7" s="56" t="s">
        <v>158</v>
      </c>
      <c r="J7" s="56" t="s">
        <v>158</v>
      </c>
      <c r="K7" s="56" t="s">
        <v>158</v>
      </c>
      <c r="L7" s="56" t="s">
        <v>158</v>
      </c>
      <c r="M7" s="56" t="s">
        <v>158</v>
      </c>
    </row>
    <row r="8" spans="1:13" ht="11.25" customHeight="1">
      <c r="A8" s="12" t="s">
        <v>80</v>
      </c>
      <c r="B8" s="56" t="s">
        <v>158</v>
      </c>
      <c r="C8" s="40">
        <v>8.6999999999999993</v>
      </c>
      <c r="D8" s="40">
        <v>7.9</v>
      </c>
      <c r="E8" s="40">
        <v>5.92</v>
      </c>
      <c r="F8" s="56" t="s">
        <v>158</v>
      </c>
      <c r="G8" s="56" t="s">
        <v>158</v>
      </c>
      <c r="H8" s="56" t="s">
        <v>158</v>
      </c>
      <c r="I8" s="56" t="s">
        <v>158</v>
      </c>
      <c r="J8" s="56" t="s">
        <v>158</v>
      </c>
      <c r="K8" s="56" t="s">
        <v>158</v>
      </c>
      <c r="L8" s="56" t="s">
        <v>158</v>
      </c>
      <c r="M8" s="56" t="s">
        <v>158</v>
      </c>
    </row>
    <row r="9" spans="1:13" ht="11.25" customHeight="1">
      <c r="A9" s="12" t="s">
        <v>81</v>
      </c>
      <c r="B9" s="40">
        <v>10.17</v>
      </c>
      <c r="C9" s="40">
        <v>9.9700000000000006</v>
      </c>
      <c r="D9" s="40">
        <v>8.74</v>
      </c>
      <c r="E9" s="40">
        <v>5.39</v>
      </c>
      <c r="F9" s="40">
        <v>5.12</v>
      </c>
      <c r="G9" s="40">
        <v>5.69</v>
      </c>
      <c r="H9" s="40">
        <v>4.47</v>
      </c>
      <c r="I9" s="40">
        <v>7</v>
      </c>
      <c r="J9" s="56" t="s">
        <v>158</v>
      </c>
      <c r="K9" s="56" t="s">
        <v>158</v>
      </c>
      <c r="L9" s="56" t="s">
        <v>158</v>
      </c>
      <c r="M9" s="56" t="s">
        <v>158</v>
      </c>
    </row>
    <row r="10" spans="1:13" ht="11.25" customHeight="1">
      <c r="A10" s="12" t="s">
        <v>82</v>
      </c>
      <c r="B10" s="40">
        <v>9.69</v>
      </c>
      <c r="C10" s="40">
        <v>8.9</v>
      </c>
      <c r="D10" s="40">
        <v>7.68</v>
      </c>
      <c r="E10" s="40">
        <v>5.5</v>
      </c>
      <c r="F10" s="40">
        <v>4.92</v>
      </c>
      <c r="G10" s="40">
        <v>4.08</v>
      </c>
      <c r="H10" s="40">
        <v>3.93</v>
      </c>
      <c r="I10" s="40">
        <v>4.05</v>
      </c>
      <c r="J10" s="56" t="s">
        <v>158</v>
      </c>
      <c r="K10" s="56" t="s">
        <v>158</v>
      </c>
      <c r="L10" s="56" t="s">
        <v>158</v>
      </c>
      <c r="M10" s="56" t="s">
        <v>158</v>
      </c>
    </row>
    <row r="11" spans="1:13" ht="11.25" customHeight="1">
      <c r="A11" s="12" t="s">
        <v>83</v>
      </c>
      <c r="B11" s="40">
        <v>7.51</v>
      </c>
      <c r="C11" s="40">
        <v>7.36</v>
      </c>
      <c r="D11" s="40">
        <v>6.15</v>
      </c>
      <c r="E11" s="40">
        <v>3.95</v>
      </c>
      <c r="F11" s="40">
        <v>3.02</v>
      </c>
      <c r="G11" s="40">
        <v>1.98</v>
      </c>
      <c r="H11" s="40">
        <v>2.34</v>
      </c>
      <c r="I11" s="40">
        <v>3.18</v>
      </c>
      <c r="J11" s="56" t="s">
        <v>158</v>
      </c>
      <c r="K11" s="56" t="s">
        <v>158</v>
      </c>
      <c r="L11" s="56" t="s">
        <v>158</v>
      </c>
      <c r="M11" s="56" t="s">
        <v>158</v>
      </c>
    </row>
    <row r="12" spans="1:13" ht="11.25" customHeight="1">
      <c r="A12" s="12" t="s">
        <v>40</v>
      </c>
      <c r="B12" s="40">
        <v>7.88</v>
      </c>
      <c r="C12" s="40">
        <v>7.13</v>
      </c>
      <c r="D12" s="40">
        <v>5.39</v>
      </c>
      <c r="E12" s="40">
        <v>3.55</v>
      </c>
      <c r="F12" s="56" t="s">
        <v>158</v>
      </c>
      <c r="G12" s="56" t="s">
        <v>158</v>
      </c>
      <c r="H12" s="56" t="s">
        <v>158</v>
      </c>
      <c r="I12" s="56" t="s">
        <v>158</v>
      </c>
      <c r="J12" s="56" t="s">
        <v>158</v>
      </c>
      <c r="K12" s="56" t="s">
        <v>158</v>
      </c>
      <c r="L12" s="56" t="s">
        <v>158</v>
      </c>
      <c r="M12" s="56" t="s">
        <v>158</v>
      </c>
    </row>
    <row r="13" spans="1:13" ht="11.25" customHeight="1">
      <c r="A13" s="12" t="s">
        <v>41</v>
      </c>
      <c r="B13" s="56" t="s">
        <v>158</v>
      </c>
      <c r="C13" s="56" t="s">
        <v>158</v>
      </c>
      <c r="D13" s="56" t="s">
        <v>158</v>
      </c>
      <c r="E13" s="56" t="s">
        <v>158</v>
      </c>
      <c r="F13" s="56" t="s">
        <v>158</v>
      </c>
      <c r="G13" s="56" t="s">
        <v>158</v>
      </c>
      <c r="H13" s="56" t="s">
        <v>158</v>
      </c>
      <c r="I13" s="56" t="s">
        <v>158</v>
      </c>
      <c r="J13" s="56" t="s">
        <v>158</v>
      </c>
      <c r="K13" s="56" t="s">
        <v>158</v>
      </c>
      <c r="L13" s="56" t="s">
        <v>158</v>
      </c>
      <c r="M13" s="56" t="s">
        <v>158</v>
      </c>
    </row>
    <row r="14" spans="1:13" ht="11.25" customHeight="1">
      <c r="A14" s="12" t="s">
        <v>42</v>
      </c>
      <c r="B14" s="56" t="s">
        <v>158</v>
      </c>
      <c r="C14" s="40">
        <v>12.8</v>
      </c>
      <c r="D14" s="40">
        <v>14</v>
      </c>
      <c r="E14" s="40">
        <v>14</v>
      </c>
      <c r="F14" s="56" t="s">
        <v>158</v>
      </c>
      <c r="G14" s="56" t="s">
        <v>158</v>
      </c>
      <c r="H14" s="56" t="s">
        <v>158</v>
      </c>
      <c r="I14" s="56" t="s">
        <v>158</v>
      </c>
      <c r="J14" s="56" t="s">
        <v>158</v>
      </c>
      <c r="K14" s="56" t="s">
        <v>158</v>
      </c>
      <c r="L14" s="56" t="s">
        <v>158</v>
      </c>
      <c r="M14" s="56" t="s">
        <v>158</v>
      </c>
    </row>
    <row r="15" spans="1:13" ht="11.25" customHeight="1">
      <c r="A15" s="12" t="s">
        <v>43</v>
      </c>
      <c r="B15" s="56" t="s">
        <v>158</v>
      </c>
      <c r="C15" s="40">
        <v>10.64</v>
      </c>
      <c r="D15" s="40">
        <v>10.48</v>
      </c>
      <c r="E15" s="40">
        <v>5.99</v>
      </c>
      <c r="F15" s="40">
        <v>4.9400000000000004</v>
      </c>
      <c r="G15" s="40">
        <v>3.29</v>
      </c>
      <c r="H15" s="40">
        <v>3.24</v>
      </c>
      <c r="I15" s="40">
        <v>2.0699999999999998</v>
      </c>
      <c r="J15" s="56" t="s">
        <v>158</v>
      </c>
      <c r="K15" s="56" t="s">
        <v>158</v>
      </c>
      <c r="L15" s="56" t="s">
        <v>158</v>
      </c>
      <c r="M15" s="56" t="s">
        <v>158</v>
      </c>
    </row>
    <row r="16" spans="1:13" ht="11.25" customHeight="1">
      <c r="A16" s="12" t="s">
        <v>44</v>
      </c>
      <c r="B16" s="40">
        <v>9.18</v>
      </c>
      <c r="C16" s="40">
        <v>6.75</v>
      </c>
      <c r="D16" s="40">
        <v>5.55</v>
      </c>
      <c r="E16" s="40">
        <v>3.1</v>
      </c>
      <c r="F16" s="40">
        <v>2.15</v>
      </c>
      <c r="G16" s="40">
        <v>2.15</v>
      </c>
      <c r="H16" s="40">
        <v>1.91</v>
      </c>
      <c r="I16" s="40">
        <v>1.46</v>
      </c>
      <c r="J16" s="56" t="s">
        <v>158</v>
      </c>
      <c r="K16" s="56" t="s">
        <v>158</v>
      </c>
      <c r="L16" s="56" t="s">
        <v>158</v>
      </c>
      <c r="M16" s="56" t="s">
        <v>158</v>
      </c>
    </row>
    <row r="17" spans="1:13" ht="11.25" customHeight="1">
      <c r="A17" s="12" t="s">
        <v>45</v>
      </c>
      <c r="B17" s="40">
        <v>6.44</v>
      </c>
      <c r="C17" s="40">
        <v>3.12</v>
      </c>
      <c r="D17" s="40">
        <v>2.67</v>
      </c>
      <c r="E17" s="40">
        <v>2.34</v>
      </c>
      <c r="F17" s="40">
        <v>2.14</v>
      </c>
      <c r="G17" s="40">
        <v>2.02</v>
      </c>
      <c r="H17" s="40">
        <v>1.33</v>
      </c>
      <c r="I17" s="40">
        <v>0.87</v>
      </c>
      <c r="J17" s="56" t="s">
        <v>158</v>
      </c>
      <c r="K17" s="56" t="s">
        <v>158</v>
      </c>
      <c r="L17" s="56" t="s">
        <v>158</v>
      </c>
      <c r="M17" s="56" t="s">
        <v>158</v>
      </c>
    </row>
    <row r="18" spans="1:13" ht="11.25" customHeight="1">
      <c r="A18" s="12" t="s">
        <v>46</v>
      </c>
      <c r="B18" s="40">
        <v>9.8000000000000007</v>
      </c>
      <c r="C18" s="40">
        <v>5.62</v>
      </c>
      <c r="D18" s="40">
        <v>3.82</v>
      </c>
      <c r="E18" s="40">
        <v>3.75</v>
      </c>
      <c r="F18" s="40">
        <v>2.65</v>
      </c>
      <c r="G18" s="40">
        <v>2.3199999999999998</v>
      </c>
      <c r="H18" s="40">
        <v>2.14</v>
      </c>
      <c r="I18" s="40">
        <v>2.0699999999999998</v>
      </c>
      <c r="J18" s="56" t="s">
        <v>158</v>
      </c>
      <c r="K18" s="56" t="s">
        <v>158</v>
      </c>
      <c r="L18" s="56" t="s">
        <v>158</v>
      </c>
      <c r="M18" s="56" t="s">
        <v>158</v>
      </c>
    </row>
    <row r="19" spans="1:13" ht="11.25" customHeight="1">
      <c r="A19" s="10" t="s">
        <v>47</v>
      </c>
      <c r="B19" s="40">
        <v>5.85</v>
      </c>
      <c r="C19" s="40">
        <v>3.92</v>
      </c>
      <c r="D19" s="40">
        <v>3.52</v>
      </c>
      <c r="E19" s="40">
        <v>2.85</v>
      </c>
      <c r="F19" s="40">
        <v>2.15</v>
      </c>
      <c r="G19" s="40">
        <v>2.16</v>
      </c>
      <c r="H19" s="40">
        <v>2.17</v>
      </c>
      <c r="I19" s="40">
        <v>1.77</v>
      </c>
      <c r="J19" s="56" t="s">
        <v>158</v>
      </c>
      <c r="K19" s="56" t="s">
        <v>158</v>
      </c>
      <c r="L19" s="56" t="s">
        <v>158</v>
      </c>
      <c r="M19" s="56" t="s">
        <v>158</v>
      </c>
    </row>
    <row r="20" spans="1:13" ht="11.25" customHeight="1">
      <c r="A20" s="10" t="s">
        <v>48</v>
      </c>
      <c r="B20" s="40">
        <v>5.92</v>
      </c>
      <c r="C20" s="40">
        <v>4.67</v>
      </c>
      <c r="D20" s="40">
        <v>3.69</v>
      </c>
      <c r="E20" s="40">
        <v>3.05</v>
      </c>
      <c r="F20" s="40">
        <v>3.56</v>
      </c>
      <c r="G20" s="40">
        <v>2.8</v>
      </c>
      <c r="H20" s="40">
        <v>3.13</v>
      </c>
      <c r="I20" s="40">
        <v>2.88</v>
      </c>
      <c r="J20" s="56" t="s">
        <v>158</v>
      </c>
      <c r="K20" s="56" t="s">
        <v>158</v>
      </c>
      <c r="L20" s="56" t="s">
        <v>158</v>
      </c>
      <c r="M20" s="56" t="s">
        <v>158</v>
      </c>
    </row>
    <row r="21" spans="1:13" ht="11.25" customHeight="1">
      <c r="A21" s="10" t="s">
        <v>49</v>
      </c>
      <c r="B21" s="40">
        <v>11.63</v>
      </c>
      <c r="C21" s="40">
        <v>8.0399999999999991</v>
      </c>
      <c r="D21" s="40">
        <v>6.54</v>
      </c>
      <c r="E21" s="40">
        <v>4.1900000000000004</v>
      </c>
      <c r="F21" s="40">
        <v>3.63</v>
      </c>
      <c r="G21" s="40">
        <v>2.78</v>
      </c>
      <c r="H21" s="40">
        <v>2.83</v>
      </c>
      <c r="I21" s="40">
        <v>2.72</v>
      </c>
      <c r="J21" s="56" t="s">
        <v>158</v>
      </c>
      <c r="K21" s="56" t="s">
        <v>158</v>
      </c>
      <c r="L21" s="56" t="s">
        <v>158</v>
      </c>
      <c r="M21" s="56" t="s">
        <v>158</v>
      </c>
    </row>
    <row r="22" spans="1:13" ht="11.25" customHeight="1">
      <c r="A22" s="10" t="s">
        <v>50</v>
      </c>
      <c r="B22" s="40">
        <v>11.94</v>
      </c>
      <c r="C22" s="40">
        <v>8.6300000000000008</v>
      </c>
      <c r="D22" s="40">
        <v>5.14</v>
      </c>
      <c r="E22" s="40">
        <v>4.72</v>
      </c>
      <c r="F22" s="40">
        <v>3.6</v>
      </c>
      <c r="G22" s="40">
        <v>3.99</v>
      </c>
      <c r="H22" s="40">
        <v>2.66</v>
      </c>
      <c r="I22" s="40">
        <v>2.21</v>
      </c>
      <c r="J22" s="56" t="s">
        <v>158</v>
      </c>
      <c r="K22" s="56" t="s">
        <v>158</v>
      </c>
      <c r="L22" s="56" t="s">
        <v>158</v>
      </c>
      <c r="M22" s="40">
        <v>5.35</v>
      </c>
    </row>
    <row r="23" spans="1:13" ht="11.25" customHeight="1">
      <c r="A23" s="10" t="s">
        <v>51</v>
      </c>
      <c r="B23" s="40">
        <v>4.2699999999999996</v>
      </c>
      <c r="C23" s="40">
        <v>3.84</v>
      </c>
      <c r="D23" s="40">
        <v>2</v>
      </c>
      <c r="E23" s="40">
        <v>1.52</v>
      </c>
      <c r="F23" s="40">
        <v>1.06</v>
      </c>
      <c r="G23" s="40">
        <v>0.87</v>
      </c>
      <c r="H23" s="40">
        <v>0.48</v>
      </c>
      <c r="I23" s="40">
        <v>0.19</v>
      </c>
      <c r="J23" s="40">
        <v>0.49</v>
      </c>
      <c r="K23" s="56" t="s">
        <v>158</v>
      </c>
      <c r="L23" s="56" t="s">
        <v>158</v>
      </c>
      <c r="M23" s="56" t="s">
        <v>158</v>
      </c>
    </row>
    <row r="24" spans="1:13" ht="11.25" customHeight="1">
      <c r="A24" s="10" t="s">
        <v>52</v>
      </c>
      <c r="B24" s="40">
        <v>10.89</v>
      </c>
      <c r="C24" s="40">
        <v>5.98</v>
      </c>
      <c r="D24" s="40">
        <v>4.99</v>
      </c>
      <c r="E24" s="40">
        <v>2.38</v>
      </c>
      <c r="F24" s="40">
        <v>1.95</v>
      </c>
      <c r="G24" s="40">
        <v>0.75</v>
      </c>
      <c r="H24" s="40">
        <v>1.1299999999999999</v>
      </c>
      <c r="I24" s="40">
        <v>0.84</v>
      </c>
      <c r="J24" s="40">
        <v>0.56999999999999995</v>
      </c>
      <c r="K24" s="56" t="s">
        <v>158</v>
      </c>
      <c r="L24" s="56" t="s">
        <v>158</v>
      </c>
      <c r="M24" s="56" t="s">
        <v>158</v>
      </c>
    </row>
    <row r="25" spans="1:13" ht="11.25" customHeight="1">
      <c r="A25" s="10" t="s">
        <v>53</v>
      </c>
      <c r="B25" s="40">
        <v>8.3800000000000008</v>
      </c>
      <c r="C25" s="40">
        <v>3.44</v>
      </c>
      <c r="D25" s="40">
        <v>1.77</v>
      </c>
      <c r="E25" s="40">
        <v>1.64</v>
      </c>
      <c r="F25" s="40">
        <v>1.1599999999999999</v>
      </c>
      <c r="G25" s="40">
        <v>1.35</v>
      </c>
      <c r="H25" s="40">
        <v>1.47</v>
      </c>
      <c r="I25" s="40">
        <v>3.52</v>
      </c>
      <c r="J25" s="56" t="s">
        <v>158</v>
      </c>
      <c r="K25" s="56" t="s">
        <v>158</v>
      </c>
      <c r="L25" s="56" t="s">
        <v>158</v>
      </c>
      <c r="M25" s="56" t="s">
        <v>158</v>
      </c>
    </row>
    <row r="26" spans="1:13" ht="11.25" customHeight="1">
      <c r="A26" s="12" t="s">
        <v>54</v>
      </c>
      <c r="B26" s="40">
        <v>8.5500000000000007</v>
      </c>
      <c r="C26" s="40">
        <v>4.74</v>
      </c>
      <c r="D26" s="40">
        <v>3.66</v>
      </c>
      <c r="E26" s="40">
        <v>2.37</v>
      </c>
      <c r="F26" s="40">
        <v>1.89</v>
      </c>
      <c r="G26" s="40">
        <v>1.75</v>
      </c>
      <c r="H26" s="40">
        <v>1.81</v>
      </c>
      <c r="I26" s="40">
        <v>1.39</v>
      </c>
      <c r="J26" s="56" t="s">
        <v>158</v>
      </c>
      <c r="K26" s="56" t="s">
        <v>158</v>
      </c>
      <c r="L26" s="56" t="s">
        <v>158</v>
      </c>
      <c r="M26" s="56" t="s">
        <v>158</v>
      </c>
    </row>
    <row r="27" spans="1:13" ht="11.25" customHeight="1">
      <c r="A27" s="12" t="s">
        <v>55</v>
      </c>
      <c r="B27" s="40">
        <v>28.17</v>
      </c>
      <c r="C27" s="40">
        <v>19</v>
      </c>
      <c r="D27" s="40">
        <v>15.83</v>
      </c>
      <c r="E27" s="40">
        <v>12.95</v>
      </c>
      <c r="F27" s="40">
        <v>10.48</v>
      </c>
      <c r="G27" s="40">
        <v>8.2799999999999994</v>
      </c>
      <c r="H27" s="40">
        <v>6.52</v>
      </c>
      <c r="I27" s="40">
        <v>6.58</v>
      </c>
      <c r="J27" s="56" t="s">
        <v>158</v>
      </c>
      <c r="K27" s="56" t="s">
        <v>158</v>
      </c>
      <c r="L27" s="56" t="s">
        <v>158</v>
      </c>
      <c r="M27" s="56" t="s">
        <v>158</v>
      </c>
    </row>
    <row r="28" spans="1:13" ht="11.25" customHeight="1">
      <c r="A28" s="12" t="s">
        <v>56</v>
      </c>
      <c r="B28" s="40">
        <v>23.8</v>
      </c>
      <c r="C28" s="40">
        <v>16.149999999999999</v>
      </c>
      <c r="D28" s="40">
        <v>13.21</v>
      </c>
      <c r="E28" s="40">
        <v>10.97</v>
      </c>
      <c r="F28" s="40">
        <v>9.32</v>
      </c>
      <c r="G28" s="40">
        <v>9.4700000000000006</v>
      </c>
      <c r="H28" s="40">
        <v>8.83</v>
      </c>
      <c r="I28" s="40">
        <v>9.76</v>
      </c>
      <c r="J28" s="56" t="s">
        <v>158</v>
      </c>
      <c r="K28" s="56" t="s">
        <v>158</v>
      </c>
      <c r="L28" s="56" t="s">
        <v>158</v>
      </c>
      <c r="M28" s="56" t="s">
        <v>158</v>
      </c>
    </row>
    <row r="29" spans="1:13" ht="11.25" customHeight="1">
      <c r="A29" s="12" t="s">
        <v>57</v>
      </c>
      <c r="B29" s="40">
        <v>27.47</v>
      </c>
      <c r="C29" s="40">
        <v>10.25</v>
      </c>
      <c r="D29" s="40">
        <v>9.0299999999999994</v>
      </c>
      <c r="E29" s="40">
        <v>5.97</v>
      </c>
      <c r="F29" s="40">
        <v>5.75</v>
      </c>
      <c r="G29" s="40">
        <v>4.8499999999999996</v>
      </c>
      <c r="H29" s="40">
        <v>3.26</v>
      </c>
      <c r="I29" s="40">
        <v>4.16</v>
      </c>
      <c r="J29" s="56" t="s">
        <v>158</v>
      </c>
      <c r="K29" s="56" t="s">
        <v>158</v>
      </c>
      <c r="L29" s="56" t="s">
        <v>158</v>
      </c>
      <c r="M29" s="56" t="s">
        <v>158</v>
      </c>
    </row>
    <row r="30" spans="1:13" ht="11.25" customHeight="1">
      <c r="A30" s="12" t="s">
        <v>58</v>
      </c>
      <c r="B30" s="40">
        <v>16.89</v>
      </c>
      <c r="C30" s="40">
        <v>10.08</v>
      </c>
      <c r="D30" s="40">
        <v>6.49</v>
      </c>
      <c r="E30" s="40">
        <v>5.43</v>
      </c>
      <c r="F30" s="40">
        <v>5.7</v>
      </c>
      <c r="G30" s="40">
        <v>4.12</v>
      </c>
      <c r="H30" s="40">
        <v>3.71</v>
      </c>
      <c r="I30" s="40">
        <v>3.67</v>
      </c>
      <c r="J30" s="56" t="s">
        <v>158</v>
      </c>
      <c r="K30" s="56" t="s">
        <v>158</v>
      </c>
      <c r="L30" s="56" t="s">
        <v>158</v>
      </c>
      <c r="M30" s="56" t="s">
        <v>158</v>
      </c>
    </row>
    <row r="31" spans="1:13" ht="11.25" customHeight="1">
      <c r="A31" s="12" t="s">
        <v>59</v>
      </c>
      <c r="B31" s="40">
        <v>12.72</v>
      </c>
      <c r="C31" s="40">
        <v>8.64</v>
      </c>
      <c r="D31" s="40">
        <v>8.14</v>
      </c>
      <c r="E31" s="40">
        <v>6.21</v>
      </c>
      <c r="F31" s="40">
        <v>4.8099999999999996</v>
      </c>
      <c r="G31" s="40">
        <v>4.99</v>
      </c>
      <c r="H31" s="40">
        <v>3.9</v>
      </c>
      <c r="I31" s="40">
        <v>3.75</v>
      </c>
      <c r="J31" s="56" t="s">
        <v>158</v>
      </c>
      <c r="K31" s="56" t="s">
        <v>158</v>
      </c>
      <c r="L31" s="56" t="s">
        <v>158</v>
      </c>
      <c r="M31" s="56" t="s">
        <v>158</v>
      </c>
    </row>
    <row r="32" spans="1:13" ht="11.25" customHeight="1">
      <c r="A32" s="12" t="s">
        <v>60</v>
      </c>
      <c r="B32" s="56" t="s">
        <v>158</v>
      </c>
      <c r="C32" s="40">
        <v>12.65</v>
      </c>
      <c r="D32" s="40">
        <v>8.98</v>
      </c>
      <c r="E32" s="40">
        <v>13.71</v>
      </c>
      <c r="F32" s="40">
        <v>11.56</v>
      </c>
      <c r="G32" s="40">
        <v>6.53</v>
      </c>
      <c r="H32" s="40">
        <v>3.3</v>
      </c>
      <c r="I32" s="40">
        <v>3.89</v>
      </c>
      <c r="J32" s="56" t="s">
        <v>158</v>
      </c>
      <c r="K32" s="56" t="s">
        <v>158</v>
      </c>
      <c r="L32" s="56" t="s">
        <v>158</v>
      </c>
      <c r="M32" s="56" t="s">
        <v>158</v>
      </c>
    </row>
    <row r="33" spans="1:13" ht="11.25" customHeight="1">
      <c r="A33" s="12" t="s">
        <v>61</v>
      </c>
      <c r="B33" s="40">
        <v>9.6199999999999992</v>
      </c>
      <c r="C33" s="40">
        <v>12.63</v>
      </c>
      <c r="D33" s="40">
        <v>7.04</v>
      </c>
      <c r="E33" s="40">
        <v>6.12</v>
      </c>
      <c r="F33" s="40">
        <v>5.66</v>
      </c>
      <c r="G33" s="40">
        <v>5.91</v>
      </c>
      <c r="H33" s="40">
        <v>4.91</v>
      </c>
      <c r="I33" s="56" t="s">
        <v>158</v>
      </c>
      <c r="J33" s="56" t="s">
        <v>158</v>
      </c>
      <c r="K33" s="56" t="s">
        <v>158</v>
      </c>
      <c r="L33" s="56" t="s">
        <v>158</v>
      </c>
      <c r="M33" s="56" t="s">
        <v>158</v>
      </c>
    </row>
    <row r="34" spans="1:13" ht="11.25" customHeight="1">
      <c r="A34" s="12" t="s">
        <v>62</v>
      </c>
      <c r="B34" s="40">
        <v>14.79</v>
      </c>
      <c r="C34" s="40">
        <v>7.25</v>
      </c>
      <c r="D34" s="40">
        <v>5.51</v>
      </c>
      <c r="E34" s="40">
        <v>5.73</v>
      </c>
      <c r="F34" s="40">
        <v>6.29</v>
      </c>
      <c r="G34" s="40">
        <v>6.55</v>
      </c>
      <c r="H34" s="40">
        <v>3.09</v>
      </c>
      <c r="I34" s="56" t="s">
        <v>158</v>
      </c>
      <c r="J34" s="56" t="s">
        <v>158</v>
      </c>
      <c r="K34" s="56" t="s">
        <v>158</v>
      </c>
      <c r="L34" s="56" t="s">
        <v>158</v>
      </c>
      <c r="M34" s="56" t="s">
        <v>158</v>
      </c>
    </row>
    <row r="35" spans="1:13" ht="11.25" customHeight="1">
      <c r="A35" s="12" t="s">
        <v>63</v>
      </c>
      <c r="B35" s="40">
        <v>19.22</v>
      </c>
      <c r="C35" s="40">
        <v>13.83</v>
      </c>
      <c r="D35" s="40">
        <v>12.07</v>
      </c>
      <c r="E35" s="40">
        <v>10.71</v>
      </c>
      <c r="F35" s="40">
        <v>6.49</v>
      </c>
      <c r="G35" s="40">
        <v>5.58</v>
      </c>
      <c r="H35" s="40">
        <v>1.1200000000000001</v>
      </c>
      <c r="I35" s="56" t="s">
        <v>158</v>
      </c>
      <c r="J35" s="56" t="s">
        <v>158</v>
      </c>
      <c r="K35" s="56" t="s">
        <v>158</v>
      </c>
      <c r="L35" s="56" t="s">
        <v>158</v>
      </c>
      <c r="M35" s="56" t="s">
        <v>158</v>
      </c>
    </row>
    <row r="36" spans="1:13" ht="11.25" customHeight="1">
      <c r="A36" s="10" t="s">
        <v>64</v>
      </c>
      <c r="B36" s="40">
        <v>20.100000000000001</v>
      </c>
      <c r="C36" s="40">
        <v>14.81</v>
      </c>
      <c r="D36" s="40">
        <v>12.8</v>
      </c>
      <c r="E36" s="40">
        <v>9.17</v>
      </c>
      <c r="F36" s="40">
        <v>5.13</v>
      </c>
      <c r="G36" s="40">
        <v>4.95</v>
      </c>
      <c r="H36" s="40">
        <v>3.88</v>
      </c>
      <c r="I36" s="40">
        <v>4.07</v>
      </c>
      <c r="J36" s="56" t="s">
        <v>158</v>
      </c>
      <c r="K36" s="56" t="s">
        <v>158</v>
      </c>
      <c r="L36" s="56" t="s">
        <v>158</v>
      </c>
      <c r="M36" s="56" t="s">
        <v>158</v>
      </c>
    </row>
    <row r="37" spans="1:13" ht="11.25" customHeight="1">
      <c r="A37" s="10" t="s">
        <v>65</v>
      </c>
      <c r="B37" s="40">
        <v>13.9</v>
      </c>
      <c r="C37" s="40">
        <v>10.67</v>
      </c>
      <c r="D37" s="40">
        <v>8.4499999999999993</v>
      </c>
      <c r="E37" s="40">
        <v>7.8</v>
      </c>
      <c r="F37" s="40">
        <v>6.56</v>
      </c>
      <c r="G37" s="40">
        <v>5.49</v>
      </c>
      <c r="H37" s="40">
        <v>5.53</v>
      </c>
      <c r="I37" s="40">
        <v>3.01</v>
      </c>
      <c r="J37" s="56" t="s">
        <v>158</v>
      </c>
      <c r="K37" s="56" t="s">
        <v>158</v>
      </c>
      <c r="L37" s="56" t="s">
        <v>158</v>
      </c>
      <c r="M37" s="56" t="s">
        <v>158</v>
      </c>
    </row>
    <row r="38" spans="1:13" ht="11.25" customHeight="1">
      <c r="A38" s="10" t="s">
        <v>66</v>
      </c>
      <c r="B38" s="40">
        <v>19</v>
      </c>
      <c r="C38" s="40">
        <v>13.72</v>
      </c>
      <c r="D38" s="40">
        <v>9.5299999999999994</v>
      </c>
      <c r="E38" s="40">
        <v>8.18</v>
      </c>
      <c r="F38" s="40">
        <v>7.2</v>
      </c>
      <c r="G38" s="40">
        <v>7.43</v>
      </c>
      <c r="H38" s="40">
        <v>7.3</v>
      </c>
      <c r="I38" s="56" t="s">
        <v>158</v>
      </c>
      <c r="J38" s="56" t="s">
        <v>158</v>
      </c>
      <c r="K38" s="56" t="s">
        <v>158</v>
      </c>
      <c r="L38" s="56" t="s">
        <v>158</v>
      </c>
      <c r="M38" s="56" t="s">
        <v>158</v>
      </c>
    </row>
    <row r="39" spans="1:13" ht="11.25" customHeight="1">
      <c r="A39" s="10" t="s">
        <v>67</v>
      </c>
      <c r="B39" s="40">
        <v>26.55</v>
      </c>
      <c r="C39" s="40">
        <v>15.9</v>
      </c>
      <c r="D39" s="40">
        <v>12.46</v>
      </c>
      <c r="E39" s="40">
        <v>9.9700000000000006</v>
      </c>
      <c r="F39" s="40">
        <v>8.08</v>
      </c>
      <c r="G39" s="40">
        <v>9</v>
      </c>
      <c r="H39" s="40">
        <v>9.09</v>
      </c>
      <c r="I39" s="56" t="s">
        <v>158</v>
      </c>
      <c r="J39" s="56" t="s">
        <v>158</v>
      </c>
      <c r="K39" s="56" t="s">
        <v>158</v>
      </c>
      <c r="L39" s="56" t="s">
        <v>158</v>
      </c>
      <c r="M39" s="56" t="s">
        <v>158</v>
      </c>
    </row>
    <row r="40" spans="1:13" ht="11.25" customHeight="1">
      <c r="A40" s="10" t="s">
        <v>68</v>
      </c>
      <c r="B40" s="40">
        <v>27.65</v>
      </c>
      <c r="C40" s="40">
        <v>17.96</v>
      </c>
      <c r="D40" s="40">
        <v>12.22</v>
      </c>
      <c r="E40" s="40">
        <v>12.39</v>
      </c>
      <c r="F40" s="40">
        <v>9.98</v>
      </c>
      <c r="G40" s="40">
        <v>8.8699999999999992</v>
      </c>
      <c r="H40" s="40">
        <v>8.75</v>
      </c>
      <c r="I40" s="56" t="s">
        <v>158</v>
      </c>
      <c r="J40" s="56" t="s">
        <v>158</v>
      </c>
      <c r="K40" s="56" t="s">
        <v>158</v>
      </c>
      <c r="L40" s="56" t="s">
        <v>158</v>
      </c>
      <c r="M40" s="56" t="s">
        <v>158</v>
      </c>
    </row>
    <row r="41" spans="1:13" ht="11.25" customHeight="1">
      <c r="A41" s="10" t="s">
        <v>69</v>
      </c>
      <c r="B41" s="56" t="s">
        <v>158</v>
      </c>
      <c r="C41" s="40">
        <v>16.84</v>
      </c>
      <c r="D41" s="40">
        <v>13.47</v>
      </c>
      <c r="E41" s="40">
        <v>10.73</v>
      </c>
      <c r="F41" s="40">
        <v>9.0500000000000007</v>
      </c>
      <c r="G41" s="40">
        <v>6.63</v>
      </c>
      <c r="H41" s="40">
        <v>6.92</v>
      </c>
      <c r="I41" s="40" t="s">
        <v>37</v>
      </c>
      <c r="J41" s="56" t="s">
        <v>158</v>
      </c>
      <c r="K41" s="56" t="s">
        <v>158</v>
      </c>
      <c r="L41" s="56" t="s">
        <v>158</v>
      </c>
      <c r="M41" s="56" t="s">
        <v>158</v>
      </c>
    </row>
    <row r="42" spans="1:13" ht="11.25" customHeight="1">
      <c r="A42" s="7" t="s">
        <v>70</v>
      </c>
      <c r="B42" s="63" t="s">
        <v>158</v>
      </c>
      <c r="C42" s="41">
        <v>15.88</v>
      </c>
      <c r="D42" s="41">
        <v>12.58</v>
      </c>
      <c r="E42" s="63" t="s">
        <v>35</v>
      </c>
      <c r="F42" s="63" t="s">
        <v>35</v>
      </c>
      <c r="G42" s="63" t="s">
        <v>35</v>
      </c>
      <c r="H42" s="63" t="s">
        <v>35</v>
      </c>
      <c r="I42" s="63" t="s">
        <v>35</v>
      </c>
      <c r="J42" s="63" t="s">
        <v>35</v>
      </c>
      <c r="K42" s="63" t="s">
        <v>35</v>
      </c>
      <c r="L42" s="63" t="s">
        <v>35</v>
      </c>
      <c r="M42" s="63" t="s">
        <v>35</v>
      </c>
    </row>
    <row r="43" spans="1:13" ht="11.25" customHeight="1">
      <c r="A43" s="12" t="s">
        <v>163</v>
      </c>
    </row>
    <row r="44" spans="1:13" ht="11.25" customHeight="1">
      <c r="A44" s="10" t="s">
        <v>31</v>
      </c>
    </row>
    <row r="45" spans="1:13" ht="11.25" customHeight="1">
      <c r="A45" s="10" t="s">
        <v>33</v>
      </c>
    </row>
    <row r="46" spans="1:13" ht="11.25" customHeight="1">
      <c r="A46" s="12" t="s">
        <v>164</v>
      </c>
      <c r="J46" s="47"/>
      <c r="K46" s="47"/>
      <c r="L46" s="47"/>
      <c r="M46" s="47"/>
    </row>
    <row r="47" spans="1:13" ht="11.25" customHeight="1">
      <c r="A47" s="12" t="s">
        <v>161</v>
      </c>
      <c r="J47" s="47"/>
      <c r="K47" s="47"/>
      <c r="L47" s="47"/>
      <c r="M47" s="47"/>
    </row>
    <row r="48" spans="1:13" ht="11.25" customHeight="1"/>
  </sheetData>
  <pageMargins left="0.66700000000000004" right="0.66700000000000004" top="0.66700000000000004" bottom="0.72" header="0" footer="0"/>
  <pageSetup firstPageNumber="78" orientation="portrait"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3B147-7839-4C87-BC96-2CD9623D54F7}">
  <sheetPr transitionEvaluation="1" codeName="Sheet65"/>
  <dimension ref="A1:M49"/>
  <sheetViews>
    <sheetView workbookViewId="0"/>
  </sheetViews>
  <sheetFormatPr defaultColWidth="9.7109375" defaultRowHeight="11.25"/>
  <cols>
    <col min="1" max="16384" width="9.7109375" style="9"/>
  </cols>
  <sheetData>
    <row r="1" spans="1:13" ht="11.25" customHeight="1">
      <c r="A1" s="168" t="s">
        <v>165</v>
      </c>
      <c r="B1" s="169"/>
      <c r="C1" s="169"/>
      <c r="D1" s="169"/>
      <c r="E1" s="169"/>
      <c r="F1" s="169"/>
      <c r="G1" s="169"/>
      <c r="H1" s="169"/>
      <c r="I1" s="169"/>
      <c r="J1" s="169"/>
      <c r="K1" s="169"/>
      <c r="L1" s="169"/>
      <c r="M1" s="170"/>
    </row>
    <row r="2" spans="1:13" ht="33.75">
      <c r="A2" s="59" t="s">
        <v>140</v>
      </c>
      <c r="B2" s="32" t="s">
        <v>152</v>
      </c>
      <c r="C2" s="32" t="s">
        <v>141</v>
      </c>
      <c r="D2" s="32" t="s">
        <v>142</v>
      </c>
      <c r="E2" s="32" t="s">
        <v>143</v>
      </c>
      <c r="F2" s="32" t="s">
        <v>144</v>
      </c>
      <c r="G2" s="32" t="s">
        <v>145</v>
      </c>
      <c r="H2" s="32" t="s">
        <v>146</v>
      </c>
      <c r="I2" s="32" t="s">
        <v>147</v>
      </c>
      <c r="J2" s="32" t="s">
        <v>148</v>
      </c>
      <c r="K2" s="32" t="s">
        <v>149</v>
      </c>
      <c r="L2" s="32" t="s">
        <v>150</v>
      </c>
      <c r="M2" s="32" t="s">
        <v>151</v>
      </c>
    </row>
    <row r="3" spans="1:13" ht="11.25" customHeight="1">
      <c r="A3" s="12" t="s">
        <v>75</v>
      </c>
      <c r="B3" s="40">
        <v>3.34</v>
      </c>
      <c r="C3" s="40">
        <v>3.2</v>
      </c>
      <c r="D3" s="40">
        <v>3.1</v>
      </c>
      <c r="E3" s="40">
        <v>3.25</v>
      </c>
      <c r="F3" s="40">
        <v>3.5</v>
      </c>
      <c r="G3" s="40">
        <v>4.05</v>
      </c>
      <c r="H3" s="40">
        <v>3.9</v>
      </c>
      <c r="I3" s="40">
        <v>4.09</v>
      </c>
      <c r="J3" s="40">
        <v>3.84</v>
      </c>
      <c r="K3" s="40">
        <v>3.07</v>
      </c>
      <c r="L3" s="40">
        <v>5.69</v>
      </c>
      <c r="M3" s="40">
        <v>4.32</v>
      </c>
    </row>
    <row r="4" spans="1:13" ht="11.25" customHeight="1">
      <c r="A4" s="12" t="s">
        <v>76</v>
      </c>
      <c r="B4" s="40">
        <v>2.65</v>
      </c>
      <c r="C4" s="40">
        <v>2.31</v>
      </c>
      <c r="D4" s="40">
        <v>1.84</v>
      </c>
      <c r="E4" s="40">
        <v>1.64</v>
      </c>
      <c r="F4" s="40">
        <v>1.46</v>
      </c>
      <c r="G4" s="40">
        <v>1.98</v>
      </c>
      <c r="H4" s="40">
        <v>2.0699999999999998</v>
      </c>
      <c r="I4" s="40">
        <v>1.1299999999999999</v>
      </c>
      <c r="J4" s="40">
        <v>2.93</v>
      </c>
      <c r="K4" s="40">
        <v>1.42</v>
      </c>
      <c r="L4" s="40">
        <v>3.23</v>
      </c>
      <c r="M4" s="40">
        <v>3.59</v>
      </c>
    </row>
    <row r="5" spans="1:13" ht="11.25" customHeight="1">
      <c r="A5" s="12" t="s">
        <v>77</v>
      </c>
      <c r="B5" s="40">
        <v>2.69</v>
      </c>
      <c r="C5" s="40">
        <v>1.94</v>
      </c>
      <c r="D5" s="40">
        <v>1.99</v>
      </c>
      <c r="E5" s="40">
        <v>1.52</v>
      </c>
      <c r="F5" s="40">
        <v>1.24</v>
      </c>
      <c r="G5" s="40">
        <v>1.48</v>
      </c>
      <c r="H5" s="40">
        <v>1.73</v>
      </c>
      <c r="I5" s="40">
        <v>1.82</v>
      </c>
      <c r="J5" s="40">
        <v>1.85</v>
      </c>
      <c r="K5" s="40">
        <v>2.12</v>
      </c>
      <c r="L5" s="40">
        <v>2.58</v>
      </c>
      <c r="M5" s="40">
        <v>2.58</v>
      </c>
    </row>
    <row r="6" spans="1:13" ht="11.25" customHeight="1">
      <c r="A6" s="12" t="s">
        <v>78</v>
      </c>
      <c r="B6" s="40">
        <v>3.77</v>
      </c>
      <c r="C6" s="40">
        <v>2.2599999999999998</v>
      </c>
      <c r="D6" s="40">
        <v>2.04</v>
      </c>
      <c r="E6" s="40">
        <v>2.5499999999999998</v>
      </c>
      <c r="F6" s="40">
        <v>2.2200000000000002</v>
      </c>
      <c r="G6" s="40">
        <v>2.75</v>
      </c>
      <c r="H6" s="40">
        <v>3.46</v>
      </c>
      <c r="I6" s="40">
        <v>3.54</v>
      </c>
      <c r="J6" s="40">
        <v>2.63</v>
      </c>
      <c r="K6" s="40">
        <v>2.44</v>
      </c>
      <c r="L6" s="40">
        <v>2.4700000000000002</v>
      </c>
      <c r="M6" s="40">
        <v>3.42</v>
      </c>
    </row>
    <row r="7" spans="1:13" ht="11.25" customHeight="1">
      <c r="A7" s="12" t="s">
        <v>79</v>
      </c>
      <c r="B7" s="40">
        <v>4.5999999999999996</v>
      </c>
      <c r="C7" s="40">
        <v>4.54</v>
      </c>
      <c r="D7" s="40">
        <v>4.33</v>
      </c>
      <c r="E7" s="40">
        <v>4.21</v>
      </c>
      <c r="F7" s="40">
        <v>3.63</v>
      </c>
      <c r="G7" s="40">
        <v>3.3</v>
      </c>
      <c r="H7" s="40">
        <v>3.55</v>
      </c>
      <c r="I7" s="40">
        <v>4.26</v>
      </c>
      <c r="J7" s="40">
        <v>4.51</v>
      </c>
      <c r="K7" s="40">
        <v>6.22</v>
      </c>
      <c r="L7" s="40">
        <v>5.8</v>
      </c>
      <c r="M7" s="40">
        <v>6.1</v>
      </c>
    </row>
    <row r="8" spans="1:13" ht="11.25" customHeight="1">
      <c r="A8" s="12" t="s">
        <v>80</v>
      </c>
      <c r="B8" s="40">
        <v>4.03</v>
      </c>
      <c r="C8" s="40">
        <v>4.88</v>
      </c>
      <c r="D8" s="40">
        <v>4.71</v>
      </c>
      <c r="E8" s="40">
        <v>4.57</v>
      </c>
      <c r="F8" s="40">
        <v>4.53</v>
      </c>
      <c r="G8" s="40">
        <v>2.65</v>
      </c>
      <c r="H8" s="40">
        <v>1.3</v>
      </c>
      <c r="I8" s="40">
        <v>2.44</v>
      </c>
      <c r="J8" s="40">
        <v>6.68</v>
      </c>
      <c r="K8" s="40">
        <v>6.03</v>
      </c>
      <c r="L8" s="40">
        <v>6.14</v>
      </c>
      <c r="M8" s="40">
        <v>8.2200000000000006</v>
      </c>
    </row>
    <row r="9" spans="1:13" ht="11.25" customHeight="1">
      <c r="A9" s="12" t="s">
        <v>81</v>
      </c>
      <c r="B9" s="40">
        <v>7.53</v>
      </c>
      <c r="C9" s="40">
        <v>4.88</v>
      </c>
      <c r="D9" s="40">
        <v>4.82</v>
      </c>
      <c r="E9" s="40">
        <v>4.75</v>
      </c>
      <c r="F9" s="40">
        <v>4.67</v>
      </c>
      <c r="G9" s="40">
        <v>4.8499999999999996</v>
      </c>
      <c r="H9" s="40">
        <v>4.97</v>
      </c>
      <c r="I9" s="40">
        <v>4.93</v>
      </c>
      <c r="J9" s="40">
        <v>4.3099999999999996</v>
      </c>
      <c r="K9" s="40">
        <v>5.45</v>
      </c>
      <c r="L9" s="40">
        <v>4.3</v>
      </c>
      <c r="M9" s="40">
        <v>4.47</v>
      </c>
    </row>
    <row r="10" spans="1:13" ht="11.25" customHeight="1">
      <c r="A10" s="12" t="s">
        <v>82</v>
      </c>
      <c r="B10" s="40">
        <v>8.68</v>
      </c>
      <c r="C10" s="40">
        <v>6.54</v>
      </c>
      <c r="D10" s="40">
        <v>5.97</v>
      </c>
      <c r="E10" s="40">
        <v>5.56</v>
      </c>
      <c r="F10" s="40">
        <v>5.45</v>
      </c>
      <c r="G10" s="40">
        <v>5.0999999999999996</v>
      </c>
      <c r="H10" s="40">
        <v>5.0199999999999996</v>
      </c>
      <c r="I10" s="40">
        <v>4.74</v>
      </c>
      <c r="J10" s="40">
        <v>3.52</v>
      </c>
      <c r="K10" s="40">
        <v>4.93</v>
      </c>
      <c r="L10" s="40">
        <v>5.46</v>
      </c>
      <c r="M10" s="40">
        <v>5.26</v>
      </c>
    </row>
    <row r="11" spans="1:13" ht="11.25" customHeight="1">
      <c r="A11" s="12" t="s">
        <v>83</v>
      </c>
      <c r="B11" s="40">
        <v>7.29</v>
      </c>
      <c r="C11" s="40">
        <v>5.38</v>
      </c>
      <c r="D11" s="40">
        <v>4.72</v>
      </c>
      <c r="E11" s="40">
        <v>4.4000000000000004</v>
      </c>
      <c r="F11" s="40">
        <v>4</v>
      </c>
      <c r="G11" s="40">
        <v>3.83</v>
      </c>
      <c r="H11" s="40">
        <v>4.24</v>
      </c>
      <c r="I11" s="40">
        <v>4.29</v>
      </c>
      <c r="J11" s="40">
        <v>3.32</v>
      </c>
      <c r="K11" s="40">
        <v>5.44</v>
      </c>
      <c r="L11" s="40">
        <v>6.26</v>
      </c>
      <c r="M11" s="40">
        <v>7.61</v>
      </c>
    </row>
    <row r="12" spans="1:13" ht="11.25" customHeight="1">
      <c r="A12" s="12" t="s">
        <v>40</v>
      </c>
      <c r="B12" s="40">
        <v>6.09</v>
      </c>
      <c r="C12" s="40">
        <v>5.94</v>
      </c>
      <c r="D12" s="40">
        <v>6.57</v>
      </c>
      <c r="E12" s="40">
        <v>5.03</v>
      </c>
      <c r="F12" s="40">
        <v>5</v>
      </c>
      <c r="G12" s="40">
        <v>7.02</v>
      </c>
      <c r="H12" s="40">
        <v>7.37</v>
      </c>
      <c r="I12" s="40">
        <v>7.48</v>
      </c>
      <c r="J12" s="40">
        <v>7.95</v>
      </c>
      <c r="K12" s="40">
        <v>5.63</v>
      </c>
      <c r="L12" s="40">
        <v>3.17</v>
      </c>
      <c r="M12" s="40">
        <v>5.87</v>
      </c>
    </row>
    <row r="13" spans="1:13" ht="11.25" customHeight="1">
      <c r="A13" s="12" t="s">
        <v>41</v>
      </c>
      <c r="B13" s="40">
        <v>6.78</v>
      </c>
      <c r="C13" s="40">
        <v>6.32</v>
      </c>
      <c r="D13" s="40">
        <v>5.36</v>
      </c>
      <c r="E13" s="40">
        <v>5.78</v>
      </c>
      <c r="F13" s="40">
        <v>4.76</v>
      </c>
      <c r="G13" s="40">
        <v>5.78</v>
      </c>
      <c r="H13" s="40">
        <v>5.79</v>
      </c>
      <c r="I13" s="40">
        <v>4.6900000000000004</v>
      </c>
      <c r="J13" s="40">
        <v>5.68</v>
      </c>
      <c r="K13" s="40">
        <v>5.07</v>
      </c>
      <c r="L13" s="40">
        <v>3.88</v>
      </c>
      <c r="M13" s="40">
        <v>6.92</v>
      </c>
    </row>
    <row r="14" spans="1:13" ht="11.25" customHeight="1">
      <c r="A14" s="12" t="s">
        <v>42</v>
      </c>
      <c r="B14" s="40">
        <v>6.44</v>
      </c>
      <c r="C14" s="40">
        <v>6.55</v>
      </c>
      <c r="D14" s="40">
        <v>6.19</v>
      </c>
      <c r="E14" s="40">
        <v>5.99</v>
      </c>
      <c r="F14" s="40">
        <v>6.13</v>
      </c>
      <c r="G14" s="40">
        <v>6.96</v>
      </c>
      <c r="H14" s="40">
        <v>6.69</v>
      </c>
      <c r="I14" s="40">
        <v>4.22</v>
      </c>
      <c r="J14" s="40">
        <v>4.6100000000000003</v>
      </c>
      <c r="K14" s="40">
        <v>4.0199999999999996</v>
      </c>
      <c r="L14" s="40">
        <v>3.91</v>
      </c>
      <c r="M14" s="40">
        <v>4.3899999999999997</v>
      </c>
    </row>
    <row r="15" spans="1:13" ht="11.25" customHeight="1">
      <c r="A15" s="12" t="s">
        <v>43</v>
      </c>
      <c r="B15" s="40">
        <v>6.15</v>
      </c>
      <c r="C15" s="40">
        <v>4.6399999999999997</v>
      </c>
      <c r="D15" s="40">
        <v>4.08</v>
      </c>
      <c r="E15" s="40">
        <v>3</v>
      </c>
      <c r="F15" s="40">
        <v>2.78</v>
      </c>
      <c r="G15" s="40">
        <v>1.86</v>
      </c>
      <c r="H15" s="40">
        <v>2.09</v>
      </c>
      <c r="I15" s="40">
        <v>1.45</v>
      </c>
      <c r="J15" s="40">
        <v>1.78</v>
      </c>
      <c r="K15" s="40">
        <v>3.97</v>
      </c>
      <c r="L15" s="40">
        <v>3.42</v>
      </c>
      <c r="M15" s="40">
        <v>9.89</v>
      </c>
    </row>
    <row r="16" spans="1:13" ht="11.25" customHeight="1">
      <c r="A16" s="12" t="s">
        <v>44</v>
      </c>
      <c r="B16" s="40">
        <v>7.3</v>
      </c>
      <c r="C16" s="40">
        <v>5.14</v>
      </c>
      <c r="D16" s="40">
        <v>3.92</v>
      </c>
      <c r="E16" s="40">
        <v>3.45</v>
      </c>
      <c r="F16" s="40">
        <v>3.04</v>
      </c>
      <c r="G16" s="40">
        <v>2.8</v>
      </c>
      <c r="H16" s="40">
        <v>2.57</v>
      </c>
      <c r="I16" s="40">
        <v>1.59</v>
      </c>
      <c r="J16" s="40">
        <v>2.4500000000000002</v>
      </c>
      <c r="K16" s="40">
        <v>4.03</v>
      </c>
      <c r="L16" s="40">
        <v>3.94</v>
      </c>
      <c r="M16" s="40">
        <v>6.52</v>
      </c>
    </row>
    <row r="17" spans="1:13" ht="11.25" customHeight="1">
      <c r="A17" s="12" t="s">
        <v>45</v>
      </c>
      <c r="B17" s="40">
        <v>4.47</v>
      </c>
      <c r="C17" s="40">
        <v>2.44</v>
      </c>
      <c r="D17" s="40">
        <v>1.94</v>
      </c>
      <c r="E17" s="40">
        <v>2.19</v>
      </c>
      <c r="F17" s="40">
        <v>2.0299999999999998</v>
      </c>
      <c r="G17" s="40">
        <v>1.79</v>
      </c>
      <c r="H17" s="40">
        <v>1.39</v>
      </c>
      <c r="I17" s="40">
        <v>1.59</v>
      </c>
      <c r="J17" s="40">
        <v>3.98</v>
      </c>
      <c r="K17" s="40">
        <v>3.11</v>
      </c>
      <c r="L17" s="40">
        <v>5.72</v>
      </c>
      <c r="M17" s="40">
        <v>4.63</v>
      </c>
    </row>
    <row r="18" spans="1:13" ht="11.25" customHeight="1">
      <c r="A18" s="12" t="s">
        <v>46</v>
      </c>
      <c r="B18" s="40">
        <v>5.34</v>
      </c>
      <c r="C18" s="40">
        <v>2.5499999999999998</v>
      </c>
      <c r="D18" s="40">
        <v>1.85</v>
      </c>
      <c r="E18" s="40">
        <v>1.87</v>
      </c>
      <c r="F18" s="40">
        <v>1.76</v>
      </c>
      <c r="G18" s="40">
        <v>1.6</v>
      </c>
      <c r="H18" s="40">
        <v>2.08</v>
      </c>
      <c r="I18" s="40">
        <v>3.24</v>
      </c>
      <c r="J18" s="40">
        <v>4.24</v>
      </c>
      <c r="K18" s="40">
        <v>2.82</v>
      </c>
      <c r="L18" s="40">
        <v>4.28</v>
      </c>
      <c r="M18" s="40">
        <v>8.09</v>
      </c>
    </row>
    <row r="19" spans="1:13" ht="11.25" customHeight="1">
      <c r="A19" s="10" t="s">
        <v>47</v>
      </c>
      <c r="B19" s="40">
        <v>5.67</v>
      </c>
      <c r="C19" s="40">
        <v>3.15</v>
      </c>
      <c r="D19" s="40">
        <v>2.19</v>
      </c>
      <c r="E19" s="40">
        <v>2.17</v>
      </c>
      <c r="F19" s="40">
        <v>1.63</v>
      </c>
      <c r="G19" s="171">
        <v>1.1399999999999999</v>
      </c>
      <c r="H19" s="171">
        <v>1</v>
      </c>
      <c r="I19" s="171">
        <v>0.75</v>
      </c>
      <c r="J19" s="40">
        <v>3.04</v>
      </c>
      <c r="K19" s="40">
        <v>6.72</v>
      </c>
      <c r="L19" s="40">
        <v>3.81</v>
      </c>
      <c r="M19" s="40">
        <v>3.56</v>
      </c>
    </row>
    <row r="20" spans="1:13" ht="11.25" customHeight="1">
      <c r="A20" s="10" t="s">
        <v>48</v>
      </c>
      <c r="B20" s="40">
        <v>3.66</v>
      </c>
      <c r="C20" s="40">
        <v>2.35</v>
      </c>
      <c r="D20" s="40">
        <v>2.4300000000000002</v>
      </c>
      <c r="E20" s="40">
        <v>1.79</v>
      </c>
      <c r="F20" s="40">
        <v>1.44</v>
      </c>
      <c r="G20" s="171">
        <v>0.89</v>
      </c>
      <c r="H20" s="171">
        <v>0.89</v>
      </c>
      <c r="I20" s="171">
        <v>0.99</v>
      </c>
      <c r="J20" s="40">
        <v>4.42</v>
      </c>
      <c r="K20" s="40">
        <v>6.46</v>
      </c>
      <c r="L20" s="40">
        <v>8.92</v>
      </c>
      <c r="M20" s="40">
        <v>13.49</v>
      </c>
    </row>
    <row r="21" spans="1:13" ht="11.25" customHeight="1">
      <c r="A21" s="10" t="s">
        <v>49</v>
      </c>
      <c r="B21" s="40">
        <v>5.76</v>
      </c>
      <c r="C21" s="40">
        <v>3.79</v>
      </c>
      <c r="D21" s="40">
        <v>3.11</v>
      </c>
      <c r="E21" s="40">
        <v>2.69</v>
      </c>
      <c r="F21" s="40">
        <v>2.2200000000000002</v>
      </c>
      <c r="G21" s="171">
        <v>1.94</v>
      </c>
      <c r="H21" s="171">
        <v>2.25</v>
      </c>
      <c r="I21" s="171">
        <v>4.91</v>
      </c>
      <c r="J21" s="40">
        <v>10.44</v>
      </c>
      <c r="K21" s="40">
        <v>9.7799999999999994</v>
      </c>
      <c r="L21" s="40">
        <v>6.18</v>
      </c>
      <c r="M21" s="40">
        <v>3.7</v>
      </c>
    </row>
    <row r="22" spans="1:13" ht="11.25" customHeight="1">
      <c r="A22" s="10" t="s">
        <v>50</v>
      </c>
      <c r="B22" s="40">
        <v>7.72</v>
      </c>
      <c r="C22" s="40">
        <v>5.1100000000000003</v>
      </c>
      <c r="D22" s="40">
        <v>4.5599999999999996</v>
      </c>
      <c r="E22" s="40">
        <v>4.53</v>
      </c>
      <c r="F22" s="40">
        <v>3.79</v>
      </c>
      <c r="G22" s="171">
        <v>3.25</v>
      </c>
      <c r="H22" s="171">
        <v>2.82</v>
      </c>
      <c r="I22" s="171">
        <v>2.5099999999999998</v>
      </c>
      <c r="J22" s="40">
        <v>3.76</v>
      </c>
      <c r="K22" s="40">
        <v>5.35</v>
      </c>
      <c r="L22" s="40">
        <v>4.6500000000000004</v>
      </c>
      <c r="M22" s="40">
        <v>6.14</v>
      </c>
    </row>
    <row r="23" spans="1:13" ht="11.25" customHeight="1">
      <c r="A23" s="10" t="s">
        <v>51</v>
      </c>
      <c r="B23" s="40">
        <v>4.99</v>
      </c>
      <c r="C23" s="40">
        <v>3.24</v>
      </c>
      <c r="D23" s="40">
        <v>2.4900000000000002</v>
      </c>
      <c r="E23" s="40">
        <v>2.3199999999999998</v>
      </c>
      <c r="F23" s="40">
        <v>2.33</v>
      </c>
      <c r="G23" s="171">
        <v>1.92</v>
      </c>
      <c r="H23" s="171">
        <v>1.65</v>
      </c>
      <c r="I23" s="171">
        <v>1.97</v>
      </c>
      <c r="J23" s="40">
        <v>4.0599999999999996</v>
      </c>
      <c r="K23" s="40">
        <v>6.1</v>
      </c>
      <c r="L23" s="40">
        <v>4.9800000000000004</v>
      </c>
      <c r="M23" s="40">
        <v>6.88</v>
      </c>
    </row>
    <row r="24" spans="1:13" ht="11.25" customHeight="1">
      <c r="A24" s="10" t="s">
        <v>52</v>
      </c>
      <c r="B24" s="40">
        <v>6.93</v>
      </c>
      <c r="C24" s="40">
        <v>4.0599999999999996</v>
      </c>
      <c r="D24" s="40">
        <v>3.13</v>
      </c>
      <c r="E24" s="40">
        <v>2.83</v>
      </c>
      <c r="F24" s="40">
        <v>2.14</v>
      </c>
      <c r="G24" s="171">
        <v>1.81</v>
      </c>
      <c r="H24" s="171">
        <v>1.65</v>
      </c>
      <c r="I24" s="171">
        <v>1.87</v>
      </c>
      <c r="J24" s="40">
        <v>5.62</v>
      </c>
      <c r="K24" s="40">
        <v>6.28</v>
      </c>
      <c r="L24" s="40">
        <v>5.28</v>
      </c>
      <c r="M24" s="40">
        <v>5.23</v>
      </c>
    </row>
    <row r="25" spans="1:13" ht="11.25" customHeight="1">
      <c r="A25" s="10" t="s">
        <v>53</v>
      </c>
      <c r="B25" s="40">
        <v>5.69</v>
      </c>
      <c r="C25" s="40">
        <v>3.78</v>
      </c>
      <c r="D25" s="40">
        <v>2.77</v>
      </c>
      <c r="E25" s="40">
        <v>2.5499999999999998</v>
      </c>
      <c r="F25" s="40">
        <v>2.13</v>
      </c>
      <c r="G25" s="171">
        <v>1.79</v>
      </c>
      <c r="H25" s="171">
        <v>2</v>
      </c>
      <c r="I25" s="171">
        <v>6.02</v>
      </c>
      <c r="J25" s="40">
        <v>11.21</v>
      </c>
      <c r="K25" s="40">
        <v>8.83</v>
      </c>
      <c r="L25" s="40">
        <v>7.03</v>
      </c>
      <c r="M25" s="40">
        <v>13.85</v>
      </c>
    </row>
    <row r="26" spans="1:13" ht="11.25" customHeight="1">
      <c r="A26" s="12" t="s">
        <v>54</v>
      </c>
      <c r="B26" s="40">
        <v>7.23</v>
      </c>
      <c r="C26" s="40">
        <v>4.7</v>
      </c>
      <c r="D26" s="40">
        <v>4.05</v>
      </c>
      <c r="E26" s="40">
        <v>3.44</v>
      </c>
      <c r="F26" s="40">
        <v>3.07</v>
      </c>
      <c r="G26" s="40">
        <v>2.72</v>
      </c>
      <c r="H26" s="171">
        <v>2.2599999999999998</v>
      </c>
      <c r="I26" s="171">
        <v>3.46</v>
      </c>
      <c r="J26" s="171">
        <v>7.01</v>
      </c>
      <c r="K26" s="40">
        <v>6.21</v>
      </c>
      <c r="L26" s="40">
        <v>5.84</v>
      </c>
      <c r="M26" s="40">
        <v>13.02</v>
      </c>
    </row>
    <row r="27" spans="1:13" ht="11.25" customHeight="1">
      <c r="A27" s="12" t="s">
        <v>55</v>
      </c>
      <c r="B27" s="40">
        <v>12.88</v>
      </c>
      <c r="C27" s="40">
        <v>15.93</v>
      </c>
      <c r="D27" s="40">
        <v>14.42</v>
      </c>
      <c r="E27" s="40">
        <v>13.74</v>
      </c>
      <c r="F27" s="40">
        <v>11.96</v>
      </c>
      <c r="G27" s="40">
        <v>10.24</v>
      </c>
      <c r="H27" s="171">
        <v>10.37</v>
      </c>
      <c r="I27" s="171">
        <v>11.16</v>
      </c>
      <c r="J27" s="171">
        <v>15.33</v>
      </c>
      <c r="K27" s="40">
        <v>13.83</v>
      </c>
      <c r="L27" s="40">
        <v>10.93</v>
      </c>
      <c r="M27" s="40">
        <v>16.77</v>
      </c>
    </row>
    <row r="28" spans="1:13" ht="11.25" customHeight="1">
      <c r="A28" s="12" t="s">
        <v>56</v>
      </c>
      <c r="B28" s="40">
        <v>9.67</v>
      </c>
      <c r="C28" s="40">
        <v>8.41</v>
      </c>
      <c r="D28" s="40">
        <v>9.51</v>
      </c>
      <c r="E28" s="40">
        <v>10.02</v>
      </c>
      <c r="F28" s="40">
        <v>8.81</v>
      </c>
      <c r="G28" s="40">
        <v>7.15</v>
      </c>
      <c r="H28" s="171">
        <v>6.89</v>
      </c>
      <c r="I28" s="171">
        <v>11.61</v>
      </c>
      <c r="J28" s="171">
        <v>10.97</v>
      </c>
      <c r="K28" s="40">
        <v>11.07</v>
      </c>
      <c r="L28" s="40">
        <v>10.18</v>
      </c>
      <c r="M28" s="40">
        <v>11.38</v>
      </c>
    </row>
    <row r="29" spans="1:13" ht="11.25" customHeight="1">
      <c r="A29" s="12" t="s">
        <v>57</v>
      </c>
      <c r="B29" s="40">
        <v>11.7</v>
      </c>
      <c r="C29" s="40">
        <v>8.4600000000000009</v>
      </c>
      <c r="D29" s="40">
        <v>8.11</v>
      </c>
      <c r="E29" s="40">
        <v>5.81</v>
      </c>
      <c r="F29" s="40">
        <v>4.26</v>
      </c>
      <c r="G29" s="40">
        <v>3.29</v>
      </c>
      <c r="H29" s="171">
        <v>2.68</v>
      </c>
      <c r="I29" s="171">
        <v>4.9400000000000004</v>
      </c>
      <c r="J29" s="171">
        <v>9.98</v>
      </c>
      <c r="K29" s="40">
        <v>8.9499999999999993</v>
      </c>
      <c r="L29" s="40">
        <v>7.62</v>
      </c>
      <c r="M29" s="40">
        <v>8.5500000000000007</v>
      </c>
    </row>
    <row r="30" spans="1:13" ht="11.25" customHeight="1">
      <c r="A30" s="12" t="s">
        <v>58</v>
      </c>
      <c r="B30" s="40">
        <v>11.42</v>
      </c>
      <c r="C30" s="40">
        <v>10.39</v>
      </c>
      <c r="D30" s="40">
        <v>6.48</v>
      </c>
      <c r="E30" s="40">
        <v>5.27</v>
      </c>
      <c r="F30" s="40">
        <v>3.92</v>
      </c>
      <c r="G30" s="40">
        <v>3.09</v>
      </c>
      <c r="H30" s="171">
        <v>2.85</v>
      </c>
      <c r="I30" s="171">
        <v>4.72</v>
      </c>
      <c r="J30" s="171">
        <v>6.5</v>
      </c>
      <c r="K30" s="40">
        <v>5.4</v>
      </c>
      <c r="L30" s="40">
        <v>3.5</v>
      </c>
      <c r="M30" s="40">
        <v>5.5</v>
      </c>
    </row>
    <row r="31" spans="1:13" ht="11.25" customHeight="1">
      <c r="A31" s="12" t="s">
        <v>59</v>
      </c>
      <c r="B31" s="40">
        <v>10.45</v>
      </c>
      <c r="C31" s="40">
        <v>5.34</v>
      </c>
      <c r="D31" s="40">
        <v>4.41</v>
      </c>
      <c r="E31" s="40">
        <v>4.03</v>
      </c>
      <c r="F31" s="40">
        <v>3.74</v>
      </c>
      <c r="G31" s="40">
        <v>3.68</v>
      </c>
      <c r="H31" s="171">
        <v>3.07</v>
      </c>
      <c r="I31" s="171">
        <v>5.55</v>
      </c>
      <c r="J31" s="171">
        <v>7.05</v>
      </c>
      <c r="K31" s="40">
        <v>6.05</v>
      </c>
      <c r="L31" s="40">
        <v>5.05</v>
      </c>
      <c r="M31" s="40">
        <v>6.55</v>
      </c>
    </row>
    <row r="32" spans="1:13" ht="11.25" customHeight="1">
      <c r="A32" s="12" t="s">
        <v>60</v>
      </c>
      <c r="B32" s="40">
        <v>16.41</v>
      </c>
      <c r="C32" s="40">
        <v>10.89</v>
      </c>
      <c r="D32" s="40">
        <v>8.9600000000000009</v>
      </c>
      <c r="E32" s="40">
        <v>8.99</v>
      </c>
      <c r="F32" s="40">
        <v>7.19</v>
      </c>
      <c r="G32" s="40">
        <v>6.03</v>
      </c>
      <c r="H32" s="171">
        <v>4.21</v>
      </c>
      <c r="I32" s="171">
        <v>4.75</v>
      </c>
      <c r="J32" s="171">
        <v>5.4</v>
      </c>
      <c r="K32" s="40">
        <v>4.0999999999999996</v>
      </c>
      <c r="L32" s="40">
        <v>2.7</v>
      </c>
      <c r="M32" s="40">
        <v>4.7</v>
      </c>
    </row>
    <row r="33" spans="1:13" ht="11.25" customHeight="1">
      <c r="A33" s="12" t="s">
        <v>61</v>
      </c>
      <c r="B33" s="40">
        <v>7.62</v>
      </c>
      <c r="C33" s="40">
        <v>12.28</v>
      </c>
      <c r="D33" s="40">
        <v>8.0500000000000007</v>
      </c>
      <c r="E33" s="40">
        <v>6.85</v>
      </c>
      <c r="F33" s="40">
        <v>6.19</v>
      </c>
      <c r="G33" s="40">
        <v>5.75</v>
      </c>
      <c r="H33" s="171">
        <v>5.17</v>
      </c>
      <c r="I33" s="171">
        <v>7.64</v>
      </c>
      <c r="J33" s="171">
        <v>9.5</v>
      </c>
      <c r="K33" s="40">
        <v>8.1999999999999993</v>
      </c>
      <c r="L33" s="40">
        <v>7.1</v>
      </c>
      <c r="M33" s="40">
        <v>9.5</v>
      </c>
    </row>
    <row r="34" spans="1:13" ht="11.25" customHeight="1">
      <c r="A34" s="12" t="s">
        <v>62</v>
      </c>
      <c r="B34" s="40">
        <v>8.67</v>
      </c>
      <c r="C34" s="40">
        <v>8.0399999999999991</v>
      </c>
      <c r="D34" s="40">
        <v>7.33</v>
      </c>
      <c r="E34" s="40">
        <v>6.84</v>
      </c>
      <c r="F34" s="40">
        <v>6.63</v>
      </c>
      <c r="G34" s="40">
        <v>6.88</v>
      </c>
      <c r="H34" s="171">
        <v>10.23</v>
      </c>
      <c r="I34" s="171">
        <v>9.65</v>
      </c>
      <c r="J34" s="171">
        <v>15.43</v>
      </c>
      <c r="K34" s="40">
        <v>13.23</v>
      </c>
      <c r="L34" s="40">
        <v>10.33</v>
      </c>
      <c r="M34" s="40">
        <v>10.130000000000001</v>
      </c>
    </row>
    <row r="35" spans="1:13" ht="11.25" customHeight="1">
      <c r="A35" s="12" t="s">
        <v>63</v>
      </c>
      <c r="B35" s="40">
        <v>12.49</v>
      </c>
      <c r="C35" s="40">
        <v>8.2899999999999991</v>
      </c>
      <c r="D35" s="40">
        <v>7.34</v>
      </c>
      <c r="E35" s="40">
        <v>7.48</v>
      </c>
      <c r="F35" s="40">
        <v>5.72</v>
      </c>
      <c r="G35" s="40">
        <v>4.7</v>
      </c>
      <c r="H35" s="171">
        <v>4.99</v>
      </c>
      <c r="I35" s="171">
        <v>8.26</v>
      </c>
      <c r="J35" s="171">
        <v>8.76</v>
      </c>
      <c r="K35" s="40">
        <v>6.66</v>
      </c>
      <c r="L35" s="40">
        <v>6.36</v>
      </c>
      <c r="M35" s="40">
        <v>8.76</v>
      </c>
    </row>
    <row r="36" spans="1:13" ht="11.25" customHeight="1">
      <c r="A36" s="10" t="s">
        <v>64</v>
      </c>
      <c r="B36" s="40">
        <v>7.96</v>
      </c>
      <c r="C36" s="40">
        <v>9.6199999999999992</v>
      </c>
      <c r="D36" s="40">
        <v>8.9</v>
      </c>
      <c r="E36" s="40">
        <v>8.16</v>
      </c>
      <c r="F36" s="40">
        <v>6.26</v>
      </c>
      <c r="G36" s="40">
        <v>5.89</v>
      </c>
      <c r="H36" s="171">
        <v>5.18</v>
      </c>
      <c r="I36" s="171">
        <v>5.43</v>
      </c>
      <c r="J36" s="171">
        <v>6.62</v>
      </c>
      <c r="K36" s="40">
        <v>7.88</v>
      </c>
      <c r="L36" s="40">
        <v>8.0500000000000007</v>
      </c>
      <c r="M36" s="40">
        <v>13.4</v>
      </c>
    </row>
    <row r="37" spans="1:13" ht="11.25" customHeight="1">
      <c r="A37" s="10" t="s">
        <v>65</v>
      </c>
      <c r="B37" s="40">
        <v>12.33</v>
      </c>
      <c r="C37" s="40">
        <v>10.25</v>
      </c>
      <c r="D37" s="40">
        <v>9.61</v>
      </c>
      <c r="E37" s="40">
        <v>7.6</v>
      </c>
      <c r="F37" s="40">
        <v>6.29</v>
      </c>
      <c r="G37" s="40">
        <v>5.85</v>
      </c>
      <c r="H37" s="171">
        <v>5.6</v>
      </c>
      <c r="I37" s="171">
        <v>5.15</v>
      </c>
      <c r="J37" s="171">
        <v>8.9600000000000009</v>
      </c>
      <c r="K37" s="40">
        <v>5.77</v>
      </c>
      <c r="L37" s="40">
        <v>5.63</v>
      </c>
      <c r="M37" s="40">
        <v>7.79</v>
      </c>
    </row>
    <row r="38" spans="1:13" ht="11.25" customHeight="1">
      <c r="A38" s="10" t="s">
        <v>66</v>
      </c>
      <c r="B38" s="40">
        <v>13.21</v>
      </c>
      <c r="C38" s="40">
        <v>13.63</v>
      </c>
      <c r="D38" s="40">
        <v>11.7</v>
      </c>
      <c r="E38" s="40">
        <v>10.41</v>
      </c>
      <c r="F38" s="40">
        <v>8.65</v>
      </c>
      <c r="G38" s="40">
        <v>8.49</v>
      </c>
      <c r="H38" s="171">
        <v>12.91</v>
      </c>
      <c r="I38" s="171">
        <v>15.23</v>
      </c>
      <c r="J38" s="171">
        <v>13.93</v>
      </c>
      <c r="K38" s="40">
        <v>15.03</v>
      </c>
      <c r="L38" s="40">
        <v>14.78</v>
      </c>
      <c r="M38" s="56" t="s">
        <v>158</v>
      </c>
    </row>
    <row r="39" spans="1:13" ht="11.25" customHeight="1">
      <c r="A39" s="10" t="s">
        <v>67</v>
      </c>
      <c r="B39" s="40">
        <v>19.079999999999998</v>
      </c>
      <c r="C39" s="40">
        <v>13.76</v>
      </c>
      <c r="D39" s="40">
        <v>12.58</v>
      </c>
      <c r="E39" s="40">
        <v>11.07</v>
      </c>
      <c r="F39" s="40">
        <v>10.78</v>
      </c>
      <c r="G39" s="40">
        <v>11.32</v>
      </c>
      <c r="H39" s="171">
        <v>14.17</v>
      </c>
      <c r="I39" s="171">
        <v>16.559999999999999</v>
      </c>
      <c r="J39" s="171">
        <v>15.37</v>
      </c>
      <c r="K39" s="40">
        <v>14.28</v>
      </c>
      <c r="L39" s="56" t="s">
        <v>158</v>
      </c>
      <c r="M39" s="40">
        <v>14.66</v>
      </c>
    </row>
    <row r="40" spans="1:13" ht="11.25" customHeight="1">
      <c r="A40" s="10" t="s">
        <v>68</v>
      </c>
      <c r="B40" s="55">
        <v>20.91</v>
      </c>
      <c r="C40" s="55">
        <v>19.27</v>
      </c>
      <c r="D40" s="55">
        <v>15.43</v>
      </c>
      <c r="E40" s="55">
        <v>15.1</v>
      </c>
      <c r="F40" s="55">
        <v>14.97</v>
      </c>
      <c r="G40" s="55">
        <v>15.88</v>
      </c>
      <c r="H40" s="55">
        <v>18.07</v>
      </c>
      <c r="I40" s="55">
        <v>16.940000000000001</v>
      </c>
      <c r="J40" s="55">
        <v>14.35</v>
      </c>
      <c r="K40" s="55">
        <v>13.34</v>
      </c>
      <c r="L40" s="55">
        <v>9.57</v>
      </c>
      <c r="M40" s="55">
        <v>15.14</v>
      </c>
    </row>
    <row r="41" spans="1:13" ht="11.25" customHeight="1">
      <c r="A41" s="10" t="s">
        <v>69</v>
      </c>
      <c r="B41" s="55">
        <v>20.41</v>
      </c>
      <c r="C41" s="55">
        <v>18.66</v>
      </c>
      <c r="D41" s="55">
        <v>15.55</v>
      </c>
      <c r="E41" s="55">
        <v>13.65</v>
      </c>
      <c r="F41" s="55">
        <v>12.15</v>
      </c>
      <c r="G41" s="55">
        <v>8.92</v>
      </c>
      <c r="H41" s="55">
        <v>9.6199999999999992</v>
      </c>
      <c r="I41" s="55">
        <v>6.78</v>
      </c>
      <c r="J41" s="55">
        <v>11.55</v>
      </c>
      <c r="K41" s="55">
        <v>11.34</v>
      </c>
      <c r="L41" s="55">
        <v>5.81</v>
      </c>
      <c r="M41" s="55">
        <v>10</v>
      </c>
    </row>
    <row r="42" spans="1:13" ht="11.25" customHeight="1">
      <c r="A42" s="10" t="s">
        <v>70</v>
      </c>
      <c r="B42" s="55">
        <v>10.7</v>
      </c>
      <c r="C42" s="55">
        <v>14.52</v>
      </c>
      <c r="D42" s="55">
        <v>12.13</v>
      </c>
      <c r="E42" s="55">
        <v>9.39</v>
      </c>
      <c r="F42" s="55">
        <v>8.5299999999999994</v>
      </c>
      <c r="G42" s="55">
        <v>9.18</v>
      </c>
      <c r="H42" s="55">
        <v>10.98</v>
      </c>
      <c r="I42" s="55">
        <v>12.23</v>
      </c>
      <c r="J42" s="55">
        <v>13.46</v>
      </c>
      <c r="K42" s="55">
        <v>16.329999999999998</v>
      </c>
      <c r="L42" s="55">
        <v>16.559999999999999</v>
      </c>
      <c r="M42" s="55">
        <v>14.32</v>
      </c>
    </row>
    <row r="43" spans="1:13" ht="11.25" customHeight="1">
      <c r="A43" s="10" t="s">
        <v>71</v>
      </c>
      <c r="B43" s="55">
        <v>23.96</v>
      </c>
      <c r="C43" s="55">
        <v>21.42</v>
      </c>
      <c r="D43" s="55">
        <v>16.57</v>
      </c>
      <c r="E43" s="55">
        <v>17.010000000000002</v>
      </c>
      <c r="F43" s="55">
        <v>11.68</v>
      </c>
      <c r="G43" s="55">
        <v>15.45</v>
      </c>
      <c r="H43" s="55">
        <v>22.8</v>
      </c>
      <c r="I43" s="55">
        <v>27.44</v>
      </c>
      <c r="J43" s="55">
        <v>23.44</v>
      </c>
      <c r="K43" s="55">
        <v>24.84</v>
      </c>
      <c r="L43" s="55">
        <v>23.21</v>
      </c>
      <c r="M43" s="55">
        <v>26.59</v>
      </c>
    </row>
    <row r="44" spans="1:13" ht="11.25" customHeight="1">
      <c r="A44" s="10" t="s">
        <v>72</v>
      </c>
      <c r="B44" s="55">
        <v>25.56</v>
      </c>
      <c r="C44" s="55">
        <v>19.02</v>
      </c>
      <c r="D44" s="55">
        <v>16.22</v>
      </c>
      <c r="E44" s="55">
        <v>15.12</v>
      </c>
      <c r="F44" s="55">
        <v>12.47</v>
      </c>
      <c r="G44" s="55">
        <v>10.59</v>
      </c>
      <c r="H44" s="55">
        <v>16.82</v>
      </c>
      <c r="I44" s="55">
        <v>6.79</v>
      </c>
      <c r="J44" s="55">
        <v>19.239999999999998</v>
      </c>
      <c r="K44" s="55">
        <v>13.17</v>
      </c>
      <c r="L44" s="55">
        <v>11.99</v>
      </c>
      <c r="M44" s="55">
        <v>13.17</v>
      </c>
    </row>
    <row r="45" spans="1:13" ht="11.25" customHeight="1">
      <c r="A45" s="10" t="s">
        <v>73</v>
      </c>
      <c r="B45" s="55">
        <v>13.74</v>
      </c>
      <c r="C45" s="55">
        <v>24.21</v>
      </c>
      <c r="D45" s="55">
        <v>21.78</v>
      </c>
      <c r="E45" s="55">
        <v>20.170000000000002</v>
      </c>
      <c r="F45" s="55">
        <v>16.32</v>
      </c>
      <c r="G45" s="55">
        <v>15.92</v>
      </c>
      <c r="H45" s="172">
        <v>14.14</v>
      </c>
      <c r="I45" s="172">
        <v>16.77</v>
      </c>
      <c r="J45" s="172">
        <v>16.260000000000002</v>
      </c>
      <c r="K45" s="172">
        <v>14.39</v>
      </c>
      <c r="L45" s="172">
        <v>11.8</v>
      </c>
      <c r="M45" s="56">
        <v>16.04</v>
      </c>
    </row>
    <row r="46" spans="1:13" ht="11.25" customHeight="1">
      <c r="A46" s="49" t="s">
        <v>84</v>
      </c>
      <c r="B46" s="173">
        <v>25.03</v>
      </c>
      <c r="C46" s="173">
        <v>31.71</v>
      </c>
      <c r="D46" s="173">
        <v>27.85</v>
      </c>
      <c r="E46" s="173">
        <v>23.61</v>
      </c>
      <c r="F46" s="173">
        <v>19.100000000000001</v>
      </c>
      <c r="G46" s="173">
        <v>15.85</v>
      </c>
      <c r="H46" s="174">
        <v>14.8</v>
      </c>
      <c r="I46" s="174">
        <v>14.73</v>
      </c>
      <c r="J46" s="174">
        <v>10.94</v>
      </c>
      <c r="K46" s="186">
        <v>8.8000000000000007</v>
      </c>
      <c r="L46" s="174">
        <v>8.0299999999999994</v>
      </c>
      <c r="M46" s="175">
        <v>8.35</v>
      </c>
    </row>
    <row r="47" spans="1:13" ht="11.25" customHeight="1">
      <c r="A47" s="12" t="s">
        <v>166</v>
      </c>
      <c r="I47" s="47"/>
      <c r="J47" s="47"/>
      <c r="K47" s="47"/>
      <c r="L47" s="47"/>
    </row>
    <row r="48" spans="1:13" ht="11.25" customHeight="1">
      <c r="A48" s="12" t="s">
        <v>161</v>
      </c>
    </row>
    <row r="49" ht="11.25" customHeight="1"/>
  </sheetData>
  <pageMargins left="0.66700000000000004" right="0.66700000000000004" top="0.66700000000000004" bottom="0.72" header="0" footer="0"/>
  <pageSetup firstPageNumber="79" orientation="portrait"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96CEE-4077-41F9-84C3-8E88B293A97E}">
  <sheetPr transitionEvaluation="1" codeName="Sheet66">
    <pageSetUpPr fitToPage="1"/>
  </sheetPr>
  <dimension ref="A1:E51"/>
  <sheetViews>
    <sheetView workbookViewId="0"/>
  </sheetViews>
  <sheetFormatPr defaultColWidth="9.7109375" defaultRowHeight="11.25"/>
  <cols>
    <col min="1" max="1" width="11.140625" style="9" customWidth="1"/>
    <col min="2" max="5" width="14.42578125" style="9" customWidth="1"/>
    <col min="6" max="16384" width="9.7109375" style="9"/>
  </cols>
  <sheetData>
    <row r="1" spans="1:5" ht="11.25" customHeight="1">
      <c r="A1" s="160" t="s">
        <v>167</v>
      </c>
      <c r="B1" s="161"/>
      <c r="C1" s="60"/>
      <c r="D1" s="60"/>
      <c r="E1" s="161"/>
    </row>
    <row r="2" spans="1:5" ht="67.5">
      <c r="A2" s="162" t="s">
        <v>168</v>
      </c>
      <c r="B2" s="163" t="s">
        <v>169</v>
      </c>
      <c r="C2" s="163" t="s">
        <v>170</v>
      </c>
      <c r="D2" s="163" t="s">
        <v>171</v>
      </c>
      <c r="E2" s="163" t="s">
        <v>172</v>
      </c>
    </row>
    <row r="3" spans="1:5" ht="11.25" customHeight="1">
      <c r="A3" s="12" t="s">
        <v>75</v>
      </c>
      <c r="B3" s="164">
        <v>19490</v>
      </c>
      <c r="C3" s="164">
        <v>3489</v>
      </c>
      <c r="D3" s="164">
        <v>10154</v>
      </c>
      <c r="E3" s="164">
        <v>33133</v>
      </c>
    </row>
    <row r="4" spans="1:5" ht="11.25" customHeight="1">
      <c r="A4" s="12" t="s">
        <v>76</v>
      </c>
      <c r="B4" s="164">
        <v>20052</v>
      </c>
      <c r="C4" s="164">
        <v>2406</v>
      </c>
      <c r="D4" s="164">
        <v>8923</v>
      </c>
      <c r="E4" s="164">
        <v>31381</v>
      </c>
    </row>
    <row r="5" spans="1:5" ht="11.25" customHeight="1">
      <c r="A5" s="12" t="s">
        <v>77</v>
      </c>
      <c r="B5" s="164">
        <v>13977</v>
      </c>
      <c r="C5" s="164">
        <v>1731</v>
      </c>
      <c r="D5" s="164">
        <v>5379</v>
      </c>
      <c r="E5" s="164">
        <v>21087</v>
      </c>
    </row>
    <row r="6" spans="1:5" ht="11.25" customHeight="1">
      <c r="A6" s="12" t="s">
        <v>78</v>
      </c>
      <c r="B6" s="164">
        <v>18728</v>
      </c>
      <c r="C6" s="164">
        <v>1320</v>
      </c>
      <c r="D6" s="164">
        <v>4191</v>
      </c>
      <c r="E6" s="164">
        <v>24239</v>
      </c>
    </row>
    <row r="7" spans="1:5" ht="11.25" customHeight="1">
      <c r="A7" s="12" t="s">
        <v>79</v>
      </c>
      <c r="B7" s="164">
        <v>22996</v>
      </c>
      <c r="C7" s="164">
        <v>1065</v>
      </c>
      <c r="D7" s="164">
        <v>4951</v>
      </c>
      <c r="E7" s="164">
        <v>29012</v>
      </c>
    </row>
    <row r="8" spans="1:5" ht="11.25" customHeight="1">
      <c r="A8" s="12" t="s">
        <v>80</v>
      </c>
      <c r="B8" s="164">
        <v>21572</v>
      </c>
      <c r="C8" s="164">
        <v>1189</v>
      </c>
      <c r="D8" s="164">
        <v>4369</v>
      </c>
      <c r="E8" s="164">
        <v>27130</v>
      </c>
    </row>
    <row r="9" spans="1:5" ht="11.25" customHeight="1">
      <c r="A9" s="12" t="s">
        <v>81</v>
      </c>
      <c r="B9" s="164">
        <v>24143</v>
      </c>
      <c r="C9" s="164">
        <v>2295</v>
      </c>
      <c r="D9" s="164">
        <v>2424</v>
      </c>
      <c r="E9" s="164">
        <v>28862</v>
      </c>
    </row>
    <row r="10" spans="1:5" ht="11.25" customHeight="1">
      <c r="A10" s="12" t="s">
        <v>82</v>
      </c>
      <c r="B10" s="164">
        <v>26690</v>
      </c>
      <c r="C10" s="164">
        <v>1965</v>
      </c>
      <c r="D10" s="164">
        <v>2085</v>
      </c>
      <c r="E10" s="164">
        <v>30740</v>
      </c>
    </row>
    <row r="11" spans="1:5" ht="11.25" customHeight="1">
      <c r="A11" s="12" t="s">
        <v>83</v>
      </c>
      <c r="B11" s="164">
        <v>26621</v>
      </c>
      <c r="C11" s="164">
        <v>2626</v>
      </c>
      <c r="D11" s="164">
        <v>1601</v>
      </c>
      <c r="E11" s="164">
        <v>30848</v>
      </c>
    </row>
    <row r="12" spans="1:5" ht="11.25" customHeight="1">
      <c r="A12" s="12" t="s">
        <v>40</v>
      </c>
      <c r="B12" s="164">
        <v>19405</v>
      </c>
      <c r="C12" s="164">
        <v>1931</v>
      </c>
      <c r="D12" s="164">
        <v>1019</v>
      </c>
      <c r="E12" s="164">
        <v>22355</v>
      </c>
    </row>
    <row r="13" spans="1:5" ht="11.25" customHeight="1">
      <c r="A13" s="12" t="s">
        <v>41</v>
      </c>
      <c r="B13" s="164">
        <v>17413</v>
      </c>
      <c r="C13" s="164">
        <v>3391</v>
      </c>
      <c r="D13" s="164">
        <v>373</v>
      </c>
      <c r="E13" s="164">
        <v>21177</v>
      </c>
    </row>
    <row r="14" spans="1:5" ht="11.25" customHeight="1">
      <c r="A14" s="12" t="s">
        <v>42</v>
      </c>
      <c r="B14" s="164">
        <v>16099</v>
      </c>
      <c r="C14" s="164">
        <v>2857</v>
      </c>
      <c r="D14" s="164">
        <v>600</v>
      </c>
      <c r="E14" s="164">
        <v>19556</v>
      </c>
    </row>
    <row r="15" spans="1:5" ht="11.25" customHeight="1">
      <c r="A15" s="12" t="s">
        <v>43</v>
      </c>
      <c r="B15" s="164">
        <v>26595</v>
      </c>
      <c r="C15" s="164">
        <v>4852</v>
      </c>
      <c r="D15" s="164">
        <v>549</v>
      </c>
      <c r="E15" s="164">
        <v>31996</v>
      </c>
    </row>
    <row r="16" spans="1:5" ht="11.25" customHeight="1">
      <c r="A16" s="12" t="s">
        <v>44</v>
      </c>
      <c r="B16" s="164">
        <v>22324</v>
      </c>
      <c r="C16" s="164">
        <v>5935</v>
      </c>
      <c r="D16" s="164">
        <v>289</v>
      </c>
      <c r="E16" s="164">
        <v>28548</v>
      </c>
    </row>
    <row r="17" spans="1:5" ht="11.25" customHeight="1">
      <c r="A17" s="12" t="s">
        <v>45</v>
      </c>
      <c r="B17" s="164">
        <v>27343</v>
      </c>
      <c r="C17" s="164">
        <v>5815</v>
      </c>
      <c r="D17" s="164">
        <v>303</v>
      </c>
      <c r="E17" s="164">
        <v>33461</v>
      </c>
    </row>
    <row r="18" spans="1:5" ht="11.25" customHeight="1">
      <c r="A18" s="12" t="s">
        <v>46</v>
      </c>
      <c r="B18" s="164">
        <v>22993</v>
      </c>
      <c r="C18" s="164">
        <v>6379</v>
      </c>
      <c r="D18" s="164">
        <v>135</v>
      </c>
      <c r="E18" s="164">
        <v>29507</v>
      </c>
    </row>
    <row r="19" spans="1:5" ht="11.25" customHeight="1">
      <c r="A19" s="10" t="s">
        <v>47</v>
      </c>
      <c r="B19" s="164">
        <v>24981</v>
      </c>
      <c r="C19" s="164">
        <v>7135</v>
      </c>
      <c r="D19" s="164">
        <v>447</v>
      </c>
      <c r="E19" s="164">
        <v>32563</v>
      </c>
    </row>
    <row r="20" spans="1:5" ht="11.25" customHeight="1">
      <c r="A20" s="10" t="s">
        <v>48</v>
      </c>
      <c r="B20" s="164">
        <v>20578</v>
      </c>
      <c r="C20" s="164">
        <v>7225</v>
      </c>
      <c r="D20" s="164">
        <v>587</v>
      </c>
      <c r="E20" s="164">
        <v>28390</v>
      </c>
    </row>
    <row r="21" spans="1:5" ht="11.25" customHeight="1">
      <c r="A21" s="10" t="s">
        <v>49</v>
      </c>
      <c r="B21" s="164">
        <v>19050</v>
      </c>
      <c r="C21" s="164">
        <v>7516</v>
      </c>
      <c r="D21" s="164">
        <v>563</v>
      </c>
      <c r="E21" s="164">
        <v>27129</v>
      </c>
    </row>
    <row r="22" spans="1:5" ht="11.25" customHeight="1">
      <c r="A22" s="10" t="s">
        <v>50</v>
      </c>
      <c r="B22" s="164">
        <v>24070</v>
      </c>
      <c r="C22" s="164">
        <v>10397</v>
      </c>
      <c r="D22" s="164">
        <v>716</v>
      </c>
      <c r="E22" s="164">
        <v>35183</v>
      </c>
    </row>
    <row r="23" spans="1:5" ht="11.25" customHeight="1">
      <c r="A23" s="10" t="s">
        <v>51</v>
      </c>
      <c r="B23" s="164">
        <v>21201</v>
      </c>
      <c r="C23" s="164">
        <v>6362</v>
      </c>
      <c r="D23" s="164">
        <v>947</v>
      </c>
      <c r="E23" s="164">
        <v>28510</v>
      </c>
    </row>
    <row r="24" spans="1:5" ht="11.25" customHeight="1">
      <c r="A24" s="10" t="s">
        <v>52</v>
      </c>
      <c r="B24" s="164">
        <v>21686</v>
      </c>
      <c r="C24" s="164">
        <v>6414</v>
      </c>
      <c r="D24" s="164">
        <v>1206</v>
      </c>
      <c r="E24" s="164">
        <v>29306</v>
      </c>
    </row>
    <row r="25" spans="1:5" ht="11.25" customHeight="1">
      <c r="A25" s="10" t="s">
        <v>53</v>
      </c>
      <c r="B25" s="164">
        <v>15958</v>
      </c>
      <c r="C25" s="164">
        <v>6221</v>
      </c>
      <c r="D25" s="164">
        <v>932</v>
      </c>
      <c r="E25" s="164">
        <v>23111</v>
      </c>
    </row>
    <row r="26" spans="1:5" ht="11.25" customHeight="1">
      <c r="A26" s="12" t="s">
        <v>54</v>
      </c>
      <c r="B26" s="164">
        <v>17186</v>
      </c>
      <c r="C26" s="164">
        <v>6586</v>
      </c>
      <c r="D26" s="164">
        <v>471</v>
      </c>
      <c r="E26" s="164">
        <v>24243</v>
      </c>
    </row>
    <row r="27" spans="1:5" ht="11.25" customHeight="1">
      <c r="A27" s="12" t="s">
        <v>55</v>
      </c>
      <c r="B27" s="164">
        <v>2466</v>
      </c>
      <c r="C27" s="164">
        <v>2763</v>
      </c>
      <c r="D27" s="164">
        <v>152</v>
      </c>
      <c r="E27" s="164">
        <v>5381</v>
      </c>
    </row>
    <row r="28" spans="1:5" ht="11.25" customHeight="1">
      <c r="A28" s="12" t="s">
        <v>56</v>
      </c>
      <c r="B28" s="164">
        <v>8002</v>
      </c>
      <c r="C28" s="164">
        <v>4122</v>
      </c>
      <c r="D28" s="164">
        <v>262</v>
      </c>
      <c r="E28" s="164">
        <v>12386</v>
      </c>
    </row>
    <row r="29" spans="1:5" ht="11.25" customHeight="1">
      <c r="A29" s="12" t="s">
        <v>57</v>
      </c>
      <c r="B29" s="164">
        <v>11560</v>
      </c>
      <c r="C29" s="164">
        <v>4425</v>
      </c>
      <c r="D29" s="164">
        <v>256</v>
      </c>
      <c r="E29" s="164">
        <v>16241</v>
      </c>
    </row>
    <row r="30" spans="1:5" ht="11.25" customHeight="1">
      <c r="A30" s="12" t="s">
        <v>58</v>
      </c>
      <c r="B30" s="164">
        <v>10444</v>
      </c>
      <c r="C30" s="164">
        <v>5197</v>
      </c>
      <c r="D30" s="164">
        <v>336</v>
      </c>
      <c r="E30" s="164">
        <v>15977</v>
      </c>
    </row>
    <row r="31" spans="1:5" ht="11.25" customHeight="1">
      <c r="A31" s="12" t="s">
        <v>59</v>
      </c>
      <c r="B31" s="164">
        <v>8425</v>
      </c>
      <c r="C31" s="164">
        <v>3702</v>
      </c>
      <c r="D31" s="164">
        <v>234</v>
      </c>
      <c r="E31" s="164">
        <v>12361</v>
      </c>
    </row>
    <row r="32" spans="1:5" ht="11.25" customHeight="1">
      <c r="A32" s="12" t="s">
        <v>60</v>
      </c>
      <c r="B32" s="164">
        <v>6038</v>
      </c>
      <c r="C32" s="164">
        <v>4584</v>
      </c>
      <c r="D32" s="164">
        <v>321</v>
      </c>
      <c r="E32" s="164">
        <v>10943</v>
      </c>
    </row>
    <row r="33" spans="1:5" ht="11.25" customHeight="1">
      <c r="A33" s="12" t="s">
        <v>61</v>
      </c>
      <c r="B33" s="164">
        <v>6967</v>
      </c>
      <c r="C33" s="164">
        <v>4131</v>
      </c>
      <c r="D33" s="164">
        <v>269</v>
      </c>
      <c r="E33" s="164">
        <v>11367</v>
      </c>
    </row>
    <row r="34" spans="1:5" ht="11.25" customHeight="1">
      <c r="A34" s="12" t="s">
        <v>62</v>
      </c>
      <c r="B34" s="164">
        <v>6873</v>
      </c>
      <c r="C34" s="164">
        <v>3830</v>
      </c>
      <c r="D34" s="164">
        <v>218</v>
      </c>
      <c r="E34" s="164">
        <v>10921</v>
      </c>
    </row>
    <row r="35" spans="1:5" ht="11.25" customHeight="1">
      <c r="A35" s="12" t="s">
        <v>63</v>
      </c>
      <c r="B35" s="164">
        <v>6103</v>
      </c>
      <c r="C35" s="164">
        <v>4232</v>
      </c>
      <c r="D35" s="164">
        <v>272</v>
      </c>
      <c r="E35" s="164">
        <v>10607</v>
      </c>
    </row>
    <row r="36" spans="1:5" ht="11.25" customHeight="1">
      <c r="A36" s="10" t="s">
        <v>64</v>
      </c>
      <c r="B36" s="164">
        <v>4733</v>
      </c>
      <c r="C36" s="164">
        <v>4048</v>
      </c>
      <c r="D36" s="164">
        <v>179</v>
      </c>
      <c r="E36" s="164">
        <v>8960</v>
      </c>
    </row>
    <row r="37" spans="1:5" ht="11.25" customHeight="1">
      <c r="A37" s="10" t="s">
        <v>65</v>
      </c>
      <c r="B37" s="164">
        <v>3834.509</v>
      </c>
      <c r="C37" s="164">
        <v>3158.4290000000001</v>
      </c>
      <c r="D37" s="164">
        <v>199.0619999999999</v>
      </c>
      <c r="E37" s="164">
        <v>7192</v>
      </c>
    </row>
    <row r="38" spans="1:5" ht="11.25" customHeight="1">
      <c r="A38" s="10" t="s">
        <v>66</v>
      </c>
      <c r="B38" s="164">
        <v>2769.7719999999999</v>
      </c>
      <c r="C38" s="164">
        <v>3041</v>
      </c>
      <c r="D38" s="164">
        <v>43.228000000000065</v>
      </c>
      <c r="E38" s="164">
        <v>5854</v>
      </c>
    </row>
    <row r="39" spans="1:5" ht="11.25" customHeight="1">
      <c r="A39" s="10" t="s">
        <v>67</v>
      </c>
      <c r="B39" s="164">
        <v>1814</v>
      </c>
      <c r="C39" s="164">
        <v>2363</v>
      </c>
      <c r="D39" s="164">
        <v>46</v>
      </c>
      <c r="E39" s="164">
        <v>4223</v>
      </c>
    </row>
    <row r="40" spans="1:5" ht="11.25" customHeight="1">
      <c r="A40" s="10" t="s">
        <v>68</v>
      </c>
      <c r="B40" s="164">
        <v>555.71199999999999</v>
      </c>
      <c r="C40" s="164">
        <v>1555.5409999999999</v>
      </c>
      <c r="D40" s="164">
        <v>24.747000000000298</v>
      </c>
      <c r="E40" s="164">
        <v>2136</v>
      </c>
    </row>
    <row r="41" spans="1:5" ht="11.25" customHeight="1">
      <c r="A41" s="10" t="s">
        <v>69</v>
      </c>
      <c r="B41" s="164">
        <v>601.90300000000002</v>
      </c>
      <c r="C41" s="164">
        <v>1974.5070000000001</v>
      </c>
      <c r="D41" s="164">
        <v>0</v>
      </c>
      <c r="E41" s="164">
        <v>2576.41</v>
      </c>
    </row>
    <row r="42" spans="1:5" ht="11.25" customHeight="1">
      <c r="A42" s="10" t="s">
        <v>70</v>
      </c>
      <c r="B42" s="164">
        <v>471</v>
      </c>
      <c r="C42" s="164">
        <v>2242</v>
      </c>
      <c r="D42" s="164">
        <v>0</v>
      </c>
      <c r="E42" s="164">
        <v>2713</v>
      </c>
    </row>
    <row r="43" spans="1:5" ht="11.25" customHeight="1">
      <c r="A43" s="10" t="s">
        <v>71</v>
      </c>
      <c r="B43" s="164">
        <v>309</v>
      </c>
      <c r="C43" s="164">
        <v>1791</v>
      </c>
      <c r="D43" s="164">
        <v>0</v>
      </c>
      <c r="E43" s="164">
        <v>2100</v>
      </c>
    </row>
    <row r="44" spans="1:5" ht="11.25" customHeight="1">
      <c r="A44" s="10" t="s">
        <v>72</v>
      </c>
      <c r="B44" s="164">
        <v>200</v>
      </c>
      <c r="C44" s="164">
        <v>1327</v>
      </c>
      <c r="D44" s="164">
        <v>0</v>
      </c>
      <c r="E44" s="164">
        <v>1527</v>
      </c>
    </row>
    <row r="45" spans="1:5" ht="11.25" customHeight="1">
      <c r="A45" s="10" t="s">
        <v>73</v>
      </c>
      <c r="B45" s="164">
        <v>0</v>
      </c>
      <c r="C45" s="164">
        <v>683</v>
      </c>
      <c r="D45" s="164">
        <v>0</v>
      </c>
      <c r="E45" s="164">
        <v>683</v>
      </c>
    </row>
    <row r="46" spans="1:5" ht="11.25" customHeight="1">
      <c r="A46" s="7" t="s">
        <v>84</v>
      </c>
      <c r="B46" s="165">
        <v>0</v>
      </c>
      <c r="C46" s="165">
        <v>583</v>
      </c>
      <c r="D46" s="165">
        <v>0</v>
      </c>
      <c r="E46" s="165">
        <v>583</v>
      </c>
    </row>
    <row r="47" spans="1:5" ht="11.25" customHeight="1">
      <c r="A47" s="5" t="s">
        <v>173</v>
      </c>
      <c r="B47" s="166"/>
      <c r="C47" s="61"/>
      <c r="D47" s="166"/>
      <c r="E47" s="166"/>
    </row>
    <row r="48" spans="1:5" ht="11.25" customHeight="1">
      <c r="A48" s="5" t="s">
        <v>174</v>
      </c>
      <c r="B48" s="61"/>
      <c r="C48" s="61"/>
      <c r="D48" s="61"/>
      <c r="E48" s="61"/>
    </row>
    <row r="49" spans="1:5" ht="11.25" customHeight="1">
      <c r="A49" s="201" t="s">
        <v>175</v>
      </c>
      <c r="B49" s="167"/>
      <c r="C49" s="167"/>
      <c r="D49" s="167"/>
      <c r="E49" s="167"/>
    </row>
    <row r="50" spans="1:5" ht="11.25" customHeight="1"/>
    <row r="51" spans="1:5" ht="11.25" customHeight="1"/>
  </sheetData>
  <pageMargins left="0.66700000000000004" right="0.66700000000000004" top="0.66700000000000004" bottom="0.72" header="0" footer="0"/>
  <pageSetup scale="99" firstPageNumber="80" orientation="portrait"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9D70C-7F15-486F-8CB6-49355DFF5DB6}">
  <sheetPr transitionEvaluation="1" codeName="Sheet67"/>
  <dimension ref="A1:K50"/>
  <sheetViews>
    <sheetView workbookViewId="0"/>
  </sheetViews>
  <sheetFormatPr defaultColWidth="20.7109375" defaultRowHeight="11.25"/>
  <cols>
    <col min="1" max="1" width="9.140625" style="9" customWidth="1"/>
    <col min="2" max="6" width="12.28515625" style="9" customWidth="1"/>
    <col min="7" max="243" width="9.140625" style="9" customWidth="1"/>
    <col min="244" max="16384" width="20.7109375" style="9"/>
  </cols>
  <sheetData>
    <row r="1" spans="1:6" ht="11.25" customHeight="1">
      <c r="A1" s="10" t="s">
        <v>176</v>
      </c>
    </row>
    <row r="2" spans="1:6" s="27" customFormat="1" ht="56.25">
      <c r="A2" s="188" t="s">
        <v>74</v>
      </c>
      <c r="B2" s="106" t="s">
        <v>177</v>
      </c>
      <c r="C2" s="106" t="s">
        <v>178</v>
      </c>
      <c r="D2" s="106" t="s">
        <v>179</v>
      </c>
      <c r="E2" s="106" t="s">
        <v>180</v>
      </c>
      <c r="F2" s="106" t="s">
        <v>181</v>
      </c>
    </row>
    <row r="3" spans="1:6" ht="11.25" customHeight="1">
      <c r="A3" s="12" t="s">
        <v>75</v>
      </c>
      <c r="B3" s="37">
        <v>4.9000000000000004</v>
      </c>
      <c r="C3" s="37">
        <v>21.1</v>
      </c>
      <c r="D3" s="37">
        <v>26</v>
      </c>
      <c r="E3" s="37">
        <v>17.600000000000001</v>
      </c>
      <c r="F3" s="37">
        <v>8.4</v>
      </c>
    </row>
    <row r="4" spans="1:6" ht="11.25" customHeight="1">
      <c r="A4" s="12" t="s">
        <v>76</v>
      </c>
      <c r="B4" s="37">
        <v>8.4</v>
      </c>
      <c r="C4" s="37">
        <v>21.9</v>
      </c>
      <c r="D4" s="37">
        <v>30.3</v>
      </c>
      <c r="E4" s="37">
        <v>18.899999999999999</v>
      </c>
      <c r="F4" s="37">
        <v>11.4</v>
      </c>
    </row>
    <row r="5" spans="1:6" ht="11.25" customHeight="1">
      <c r="A5" s="12" t="s">
        <v>77</v>
      </c>
      <c r="B5" s="37">
        <v>11.4</v>
      </c>
      <c r="C5" s="37">
        <v>15.1</v>
      </c>
      <c r="D5" s="37">
        <v>26.5</v>
      </c>
      <c r="E5" s="37">
        <v>21.1</v>
      </c>
      <c r="F5" s="37">
        <v>5.4</v>
      </c>
    </row>
    <row r="6" spans="1:6" ht="11.25" customHeight="1">
      <c r="A6" s="12" t="s">
        <v>78</v>
      </c>
      <c r="B6" s="37">
        <v>5.4</v>
      </c>
      <c r="C6" s="37">
        <v>20.2</v>
      </c>
      <c r="D6" s="37">
        <v>25.6</v>
      </c>
      <c r="E6" s="37">
        <v>21.6</v>
      </c>
      <c r="F6" s="37">
        <v>4</v>
      </c>
    </row>
    <row r="7" spans="1:6" ht="11.25" customHeight="1">
      <c r="A7" s="12" t="s">
        <v>79</v>
      </c>
      <c r="B7" s="37">
        <v>4</v>
      </c>
      <c r="C7" s="37">
        <v>25.3</v>
      </c>
      <c r="D7" s="37">
        <v>29.3</v>
      </c>
      <c r="E7" s="37">
        <v>25.9</v>
      </c>
      <c r="F7" s="37">
        <v>3.4</v>
      </c>
    </row>
    <row r="8" spans="1:6" ht="11.25" customHeight="1">
      <c r="A8" s="12" t="s">
        <v>80</v>
      </c>
      <c r="B8" s="37">
        <v>3.4</v>
      </c>
      <c r="C8" s="37">
        <v>26.2</v>
      </c>
      <c r="D8" s="37">
        <v>29.6</v>
      </c>
      <c r="E8" s="37">
        <v>26.2</v>
      </c>
      <c r="F8" s="37">
        <v>3.4</v>
      </c>
    </row>
    <row r="9" spans="1:6" ht="11.25" customHeight="1">
      <c r="A9" s="12" t="s">
        <v>81</v>
      </c>
      <c r="B9" s="37">
        <v>3.4</v>
      </c>
      <c r="C9" s="37">
        <v>30.2</v>
      </c>
      <c r="D9" s="37">
        <v>33.6</v>
      </c>
      <c r="E9" s="37">
        <v>28.4</v>
      </c>
      <c r="F9" s="37">
        <v>5.2</v>
      </c>
    </row>
    <row r="10" spans="1:6" ht="11.25" customHeight="1">
      <c r="A10" s="12" t="s">
        <v>82</v>
      </c>
      <c r="B10" s="37">
        <v>5.2</v>
      </c>
      <c r="C10" s="37">
        <v>33.5</v>
      </c>
      <c r="D10" s="37">
        <v>38.700000000000003</v>
      </c>
      <c r="E10" s="37">
        <v>28.9</v>
      </c>
      <c r="F10" s="37">
        <v>9.8000000000000007</v>
      </c>
    </row>
    <row r="11" spans="1:6" ht="11.25" customHeight="1">
      <c r="A11" s="12" t="s">
        <v>83</v>
      </c>
      <c r="B11" s="37">
        <v>9.8000000000000007</v>
      </c>
      <c r="C11" s="37">
        <v>33.1</v>
      </c>
      <c r="D11" s="37">
        <v>42.9</v>
      </c>
      <c r="E11" s="37">
        <v>27.6</v>
      </c>
      <c r="F11" s="37">
        <v>15.3</v>
      </c>
    </row>
    <row r="12" spans="1:6" ht="11.25" customHeight="1">
      <c r="A12" s="12" t="s">
        <v>40</v>
      </c>
      <c r="B12" s="37">
        <v>15.2</v>
      </c>
      <c r="C12" s="37">
        <v>22.7</v>
      </c>
      <c r="D12" s="37">
        <v>37.9</v>
      </c>
      <c r="E12" s="37">
        <v>25.4</v>
      </c>
      <c r="F12" s="37">
        <v>12.5</v>
      </c>
    </row>
    <row r="13" spans="1:6" ht="11.25" customHeight="1">
      <c r="A13" s="12" t="s">
        <v>41</v>
      </c>
      <c r="B13" s="37">
        <v>12.5</v>
      </c>
      <c r="C13" s="37">
        <v>22.1</v>
      </c>
      <c r="D13" s="37">
        <v>34.6</v>
      </c>
      <c r="E13" s="37">
        <v>26.5</v>
      </c>
      <c r="F13" s="37">
        <v>8.1</v>
      </c>
    </row>
    <row r="14" spans="1:6" ht="11.25" customHeight="1">
      <c r="A14" s="12" t="s">
        <v>42</v>
      </c>
      <c r="B14" s="37">
        <v>8.1</v>
      </c>
      <c r="C14" s="37">
        <v>20.6</v>
      </c>
      <c r="D14" s="37">
        <v>28.7</v>
      </c>
      <c r="E14" s="37">
        <v>24.6</v>
      </c>
      <c r="F14" s="37">
        <v>4.0999999999999996</v>
      </c>
    </row>
    <row r="15" spans="1:6" ht="11.25" customHeight="1">
      <c r="A15" s="12" t="s">
        <v>43</v>
      </c>
      <c r="B15" s="37">
        <v>4.0599999999999996</v>
      </c>
      <c r="C15" s="37">
        <v>33.073999999999998</v>
      </c>
      <c r="D15" s="37">
        <v>37.134</v>
      </c>
      <c r="E15" s="37">
        <v>27.167999999999999</v>
      </c>
      <c r="F15" s="37">
        <v>9.9660000000000011</v>
      </c>
    </row>
    <row r="16" spans="1:6" ht="11.25" customHeight="1">
      <c r="A16" s="12" t="s">
        <v>44</v>
      </c>
      <c r="B16" s="37">
        <v>9.9659999999999993</v>
      </c>
      <c r="C16" s="37">
        <v>26.9</v>
      </c>
      <c r="D16" s="37">
        <v>36.866</v>
      </c>
      <c r="E16" s="37">
        <v>27.3</v>
      </c>
      <c r="F16" s="37">
        <v>9.6</v>
      </c>
    </row>
    <row r="17" spans="1:6" ht="11.25" customHeight="1">
      <c r="A17" s="12" t="s">
        <v>45</v>
      </c>
      <c r="B17" s="37">
        <v>9.6</v>
      </c>
      <c r="C17" s="37">
        <v>31.5</v>
      </c>
      <c r="D17" s="37">
        <v>41.1</v>
      </c>
      <c r="E17" s="37">
        <v>27.9</v>
      </c>
      <c r="F17" s="37">
        <v>13.2</v>
      </c>
    </row>
    <row r="18" spans="1:6" ht="11.25" customHeight="1">
      <c r="A18" s="12" t="s">
        <v>46</v>
      </c>
      <c r="B18" s="37">
        <v>13.2</v>
      </c>
      <c r="C18" s="37">
        <v>26.9</v>
      </c>
      <c r="D18" s="37">
        <v>40.700000000000003</v>
      </c>
      <c r="E18" s="37">
        <v>27.4</v>
      </c>
      <c r="F18" s="37">
        <v>13.3</v>
      </c>
    </row>
    <row r="19" spans="1:6" ht="11.25" customHeight="1">
      <c r="A19" s="10" t="s">
        <v>47</v>
      </c>
      <c r="B19" s="37">
        <v>13.3</v>
      </c>
      <c r="C19" s="37">
        <v>30</v>
      </c>
      <c r="D19" s="37">
        <v>43.3</v>
      </c>
      <c r="E19" s="37">
        <v>26.6</v>
      </c>
      <c r="F19" s="37">
        <v>17.8</v>
      </c>
    </row>
    <row r="20" spans="1:6" ht="11.25" customHeight="1">
      <c r="A20" s="10" t="s">
        <v>48</v>
      </c>
      <c r="B20" s="37">
        <v>17.8</v>
      </c>
      <c r="C20" s="37">
        <v>24.2</v>
      </c>
      <c r="D20" s="37">
        <v>42</v>
      </c>
      <c r="E20" s="37">
        <v>29.1</v>
      </c>
      <c r="F20" s="37">
        <v>13.3</v>
      </c>
    </row>
    <row r="21" spans="1:6" ht="11.25" customHeight="1">
      <c r="A21" s="10" t="s">
        <v>49</v>
      </c>
      <c r="B21" s="37">
        <v>13.3</v>
      </c>
      <c r="C21" s="37">
        <v>24.5</v>
      </c>
      <c r="D21" s="37">
        <v>37.799999999999997</v>
      </c>
      <c r="E21" s="37">
        <v>27.9</v>
      </c>
      <c r="F21" s="37">
        <v>10.1</v>
      </c>
    </row>
    <row r="22" spans="1:6" ht="11.25" customHeight="1">
      <c r="A22" s="10" t="s">
        <v>50</v>
      </c>
      <c r="B22" s="37">
        <v>10.1</v>
      </c>
      <c r="C22" s="37">
        <v>30</v>
      </c>
      <c r="D22" s="37">
        <v>40.1</v>
      </c>
      <c r="E22" s="37">
        <v>26.7</v>
      </c>
      <c r="F22" s="37">
        <v>13.5</v>
      </c>
    </row>
    <row r="23" spans="1:6" ht="11.25" customHeight="1">
      <c r="A23" s="10" t="s">
        <v>51</v>
      </c>
      <c r="B23" s="37">
        <v>13.5</v>
      </c>
      <c r="C23" s="37">
        <v>27.5</v>
      </c>
      <c r="D23" s="37">
        <v>41</v>
      </c>
      <c r="E23" s="37">
        <v>25.5</v>
      </c>
      <c r="F23" s="37">
        <v>15.4</v>
      </c>
    </row>
    <row r="24" spans="1:6" ht="11.25" customHeight="1">
      <c r="A24" s="10" t="s">
        <v>52</v>
      </c>
      <c r="B24" s="37">
        <v>15.4</v>
      </c>
      <c r="C24" s="37">
        <v>27.6</v>
      </c>
      <c r="D24" s="37">
        <v>43</v>
      </c>
      <c r="E24" s="37">
        <v>24.6</v>
      </c>
      <c r="F24" s="37">
        <v>18.399999999999999</v>
      </c>
    </row>
    <row r="25" spans="1:6" ht="11.25" customHeight="1">
      <c r="A25" s="10" t="s">
        <v>53</v>
      </c>
      <c r="B25" s="37">
        <v>18.399999999999999</v>
      </c>
      <c r="C25" s="37">
        <v>20.399999999999999</v>
      </c>
      <c r="D25" s="37">
        <v>38.799999999999997</v>
      </c>
      <c r="E25" s="37">
        <v>23.1</v>
      </c>
      <c r="F25" s="37">
        <v>15.7</v>
      </c>
    </row>
    <row r="26" spans="1:6" ht="11.25" customHeight="1">
      <c r="A26" s="12" t="s">
        <v>54</v>
      </c>
      <c r="B26" s="37">
        <v>15.7</v>
      </c>
      <c r="C26" s="37">
        <v>21.1</v>
      </c>
      <c r="D26" s="37">
        <v>36.799999999999997</v>
      </c>
      <c r="E26" s="37">
        <v>23.128</v>
      </c>
      <c r="F26" s="37">
        <v>13.6</v>
      </c>
    </row>
    <row r="27" spans="1:6" ht="11.25" customHeight="1">
      <c r="A27" s="12" t="s">
        <v>55</v>
      </c>
      <c r="B27" s="37">
        <v>13.2</v>
      </c>
      <c r="C27" s="37">
        <v>4.8470000000000004</v>
      </c>
      <c r="D27" s="37">
        <v>18.047000000000001</v>
      </c>
      <c r="E27" s="37">
        <v>12.756</v>
      </c>
      <c r="F27" s="37">
        <v>5.3490000000000002</v>
      </c>
    </row>
    <row r="28" spans="1:6" ht="11.25" customHeight="1">
      <c r="A28" s="12" t="s">
        <v>56</v>
      </c>
      <c r="B28" s="37">
        <v>5.3</v>
      </c>
      <c r="C28" s="37">
        <v>10.3</v>
      </c>
      <c r="D28" s="37">
        <v>15.600000000000001</v>
      </c>
      <c r="E28" s="37">
        <v>8.5</v>
      </c>
      <c r="F28" s="37">
        <v>7.1</v>
      </c>
    </row>
    <row r="29" spans="1:6" ht="11.25" customHeight="1">
      <c r="A29" s="12" t="s">
        <v>57</v>
      </c>
      <c r="B29" s="37">
        <v>7.1</v>
      </c>
      <c r="C29" s="37">
        <v>16.3</v>
      </c>
      <c r="D29" s="37">
        <v>23.4</v>
      </c>
      <c r="E29" s="37">
        <v>12.6</v>
      </c>
      <c r="F29" s="37">
        <v>10.8</v>
      </c>
    </row>
    <row r="30" spans="1:6" ht="11.25" customHeight="1">
      <c r="A30" s="12" t="s">
        <v>58</v>
      </c>
      <c r="B30" s="37">
        <v>10.8</v>
      </c>
      <c r="C30" s="37">
        <v>14.657999999999999</v>
      </c>
      <c r="D30" s="37">
        <v>25.457999999999998</v>
      </c>
      <c r="E30" s="37">
        <v>14.961</v>
      </c>
      <c r="F30" s="37">
        <v>10.5</v>
      </c>
    </row>
    <row r="31" spans="1:6" ht="11.25" customHeight="1">
      <c r="A31" s="12" t="s">
        <v>59</v>
      </c>
      <c r="B31" s="37">
        <v>10.5</v>
      </c>
      <c r="C31" s="37">
        <v>11.344151</v>
      </c>
      <c r="D31" s="37">
        <v>21.844151</v>
      </c>
      <c r="E31" s="37">
        <v>12.921408</v>
      </c>
      <c r="F31" s="37">
        <v>8.9718809999999998</v>
      </c>
    </row>
    <row r="32" spans="1:6" ht="11.25" customHeight="1">
      <c r="A32" s="12" t="s">
        <v>60</v>
      </c>
      <c r="B32" s="37">
        <v>8.9718809999999998</v>
      </c>
      <c r="C32" s="37">
        <v>7.9029999999999996</v>
      </c>
      <c r="D32" s="37">
        <v>16.874880999999998</v>
      </c>
      <c r="E32" s="37">
        <v>9.5809280000000001</v>
      </c>
      <c r="F32" s="37">
        <v>6.9549880000000002</v>
      </c>
    </row>
    <row r="33" spans="1:11" ht="11.25" customHeight="1">
      <c r="A33" s="12" t="s">
        <v>61</v>
      </c>
      <c r="B33" s="37">
        <v>6.9549880000000002</v>
      </c>
      <c r="C33" s="37">
        <v>9.2970000000000006</v>
      </c>
      <c r="D33" s="37">
        <v>16.251988000000001</v>
      </c>
      <c r="E33" s="37">
        <v>11.260714999999999</v>
      </c>
      <c r="F33" s="37">
        <v>4.4000000000000004</v>
      </c>
    </row>
    <row r="34" spans="1:11" ht="11.25" customHeight="1">
      <c r="A34" s="12" t="s">
        <v>62</v>
      </c>
      <c r="B34" s="37">
        <v>4.6865443425076458</v>
      </c>
      <c r="C34" s="37">
        <v>14.031600407747197</v>
      </c>
      <c r="D34" s="37">
        <v>18.718144750254844</v>
      </c>
      <c r="E34" s="37">
        <v>8.4199796126401623</v>
      </c>
      <c r="F34" s="37">
        <v>5.6320081549439349</v>
      </c>
    </row>
    <row r="35" spans="1:11" ht="11.25" customHeight="1">
      <c r="A35" s="12" t="s">
        <v>63</v>
      </c>
      <c r="B35" s="37">
        <v>5.6320081549439349</v>
      </c>
      <c r="C35" s="37">
        <v>12.161060142711518</v>
      </c>
      <c r="D35" s="37">
        <v>17.793068297655452</v>
      </c>
      <c r="E35" s="37">
        <v>8.5117227319062181</v>
      </c>
      <c r="F35" s="37">
        <v>5.2650356778797143</v>
      </c>
    </row>
    <row r="36" spans="1:11" ht="11.25" customHeight="1">
      <c r="A36" s="10" t="s">
        <v>64</v>
      </c>
      <c r="B36" s="37">
        <v>5.2497451580020389</v>
      </c>
      <c r="C36" s="37">
        <v>9.8216106014271158</v>
      </c>
      <c r="D36" s="37">
        <v>15.071355759429155</v>
      </c>
      <c r="E36" s="37">
        <v>6.5265035677879712</v>
      </c>
      <c r="F36" s="37">
        <v>4.8063200815494396</v>
      </c>
    </row>
    <row r="37" spans="1:11" ht="11.25" customHeight="1">
      <c r="A37" s="10" t="s">
        <v>65</v>
      </c>
      <c r="B37" s="37">
        <v>4.8063200815494396</v>
      </c>
      <c r="C37" s="37">
        <v>7.9128440366972477</v>
      </c>
      <c r="D37" s="37">
        <v>12.719164118246688</v>
      </c>
      <c r="E37" s="37">
        <v>6.0040774719673804</v>
      </c>
      <c r="F37" s="37">
        <v>4.1029561671763508</v>
      </c>
    </row>
    <row r="38" spans="1:11" ht="11.25" customHeight="1">
      <c r="A38" s="10" t="s">
        <v>66</v>
      </c>
      <c r="B38" s="37">
        <v>4.1029561671763508</v>
      </c>
      <c r="C38" s="37">
        <v>5.9811416921508664</v>
      </c>
      <c r="D38" s="37">
        <v>10.084097859327217</v>
      </c>
      <c r="E38" s="37">
        <v>4.5081549439347608</v>
      </c>
      <c r="F38" s="37">
        <v>3.6467889908256881</v>
      </c>
    </row>
    <row r="39" spans="1:11" ht="11.25" customHeight="1">
      <c r="A39" s="10" t="s">
        <v>67</v>
      </c>
      <c r="B39" s="37">
        <v>3.6467889908256881</v>
      </c>
      <c r="C39" s="37">
        <v>3.7410805300713559</v>
      </c>
      <c r="D39" s="37">
        <v>7.387869520897044</v>
      </c>
      <c r="E39" s="37">
        <v>4.0570846075433229</v>
      </c>
      <c r="F39" s="37">
        <v>2.4388379204892967</v>
      </c>
    </row>
    <row r="40" spans="1:11" ht="11.25" customHeight="1">
      <c r="A40" s="10" t="s">
        <v>68</v>
      </c>
      <c r="B40" s="37">
        <v>2.4388379204892967</v>
      </c>
      <c r="C40" s="37">
        <v>1.508664627930683</v>
      </c>
      <c r="D40" s="37">
        <v>3.9475025484199797</v>
      </c>
      <c r="E40" s="37">
        <v>2.9714576962283386</v>
      </c>
      <c r="F40" s="37">
        <v>1.3251783893985729</v>
      </c>
    </row>
    <row r="41" spans="1:11" ht="11.25" customHeight="1">
      <c r="A41" s="10" t="s">
        <v>69</v>
      </c>
      <c r="B41" s="190">
        <v>1.3251783893985729</v>
      </c>
      <c r="C41" s="190">
        <v>1.6921508664627931</v>
      </c>
      <c r="D41" s="190">
        <v>3.017329255861366</v>
      </c>
      <c r="E41" s="190">
        <v>1.2512742099898064</v>
      </c>
      <c r="F41" s="190">
        <v>1.7482161060142714</v>
      </c>
    </row>
    <row r="42" spans="1:11" ht="11.25" customHeight="1">
      <c r="A42" s="10" t="s">
        <v>70</v>
      </c>
      <c r="B42" s="190">
        <v>1.7482161060142714</v>
      </c>
      <c r="C42" s="190">
        <v>1.2385321100917432</v>
      </c>
      <c r="D42" s="190">
        <v>2.9867482161060144</v>
      </c>
      <c r="E42" s="190">
        <v>0.81804281345565755</v>
      </c>
      <c r="F42" s="190">
        <v>1.8705402650356779</v>
      </c>
    </row>
    <row r="43" spans="1:11" ht="11.25" customHeight="1">
      <c r="A43" s="10" t="s">
        <v>71</v>
      </c>
      <c r="B43" s="37">
        <v>1.8705402650356779</v>
      </c>
      <c r="C43" s="37">
        <v>1.1467889908256881</v>
      </c>
      <c r="D43" s="37">
        <v>3.017329255861366</v>
      </c>
      <c r="E43" s="37">
        <v>0.9913353720693171</v>
      </c>
      <c r="F43" s="37">
        <v>1.4500509683995924</v>
      </c>
    </row>
    <row r="44" spans="1:11" ht="11.25" customHeight="1">
      <c r="A44" s="10" t="s">
        <v>72</v>
      </c>
      <c r="B44" s="37">
        <v>1.4500509683995924</v>
      </c>
      <c r="C44" s="37">
        <v>1.0626911314984711</v>
      </c>
      <c r="D44" s="37">
        <v>2.5127420998980634</v>
      </c>
      <c r="E44" s="37">
        <v>0.9301732925586137</v>
      </c>
      <c r="F44" s="37">
        <v>0.92762487257900106</v>
      </c>
    </row>
    <row r="45" spans="1:11" ht="11.25" customHeight="1">
      <c r="A45" s="10" t="s">
        <v>73</v>
      </c>
      <c r="B45" s="37">
        <v>0.92762487257900106</v>
      </c>
      <c r="C45" s="37">
        <v>0.32874617737003059</v>
      </c>
      <c r="D45" s="37">
        <v>1.2563710499490317</v>
      </c>
      <c r="E45" s="37">
        <v>0.43323139653414883</v>
      </c>
      <c r="F45" s="37">
        <v>0.74413863404689096</v>
      </c>
      <c r="G45" s="29"/>
      <c r="H45" s="29"/>
      <c r="I45" s="29"/>
      <c r="J45" s="29"/>
      <c r="K45" s="29"/>
    </row>
    <row r="46" spans="1:11" ht="11.25" customHeight="1">
      <c r="A46" s="7" t="s">
        <v>182</v>
      </c>
      <c r="B46" s="38">
        <v>0.74413863404689096</v>
      </c>
      <c r="C46" s="38">
        <v>0.16309887869520898</v>
      </c>
      <c r="D46" s="38">
        <v>0.90723751274209996</v>
      </c>
      <c r="E46" s="38">
        <v>0.39755351681957191</v>
      </c>
      <c r="F46" s="38">
        <v>0.50713557594291536</v>
      </c>
      <c r="G46" s="29"/>
      <c r="H46" s="29"/>
      <c r="I46" s="29"/>
      <c r="J46" s="29"/>
      <c r="K46" s="29"/>
    </row>
    <row r="47" spans="1:11" ht="11.25" customHeight="1">
      <c r="A47" s="10" t="s">
        <v>183</v>
      </c>
      <c r="B47" s="189"/>
      <c r="C47" s="189"/>
      <c r="D47" s="189"/>
      <c r="E47" s="189"/>
      <c r="F47" s="189"/>
    </row>
    <row r="48" spans="1:11" ht="11.25" customHeight="1">
      <c r="A48" s="12" t="s">
        <v>184</v>
      </c>
      <c r="B48" s="189"/>
      <c r="C48" s="189"/>
      <c r="D48" s="189"/>
      <c r="E48" s="189"/>
      <c r="F48" s="189"/>
    </row>
    <row r="49" spans="1:1" ht="11.25" customHeight="1">
      <c r="A49" s="10" t="s">
        <v>185</v>
      </c>
    </row>
    <row r="50" spans="1:1">
      <c r="A50" s="12" t="s">
        <v>186</v>
      </c>
    </row>
  </sheetData>
  <pageMargins left="0.66700000000000004" right="0.66700000000000004" top="0.66700000000000004" bottom="0.72" header="0" footer="0"/>
  <pageSetup firstPageNumber="81" orientation="portrait" useFirstPageNumber="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4C2F3-4EA5-40CB-9078-03B07394BD82}">
  <sheetPr codeName="Sheet68"/>
  <dimension ref="A1:M46"/>
  <sheetViews>
    <sheetView workbookViewId="0"/>
  </sheetViews>
  <sheetFormatPr defaultColWidth="9.140625" defaultRowHeight="11.25"/>
  <cols>
    <col min="1" max="1" width="9.140625" style="9"/>
    <col min="2" max="7" width="14.42578125" style="9" customWidth="1"/>
    <col min="8" max="8" width="9.28515625" style="9" bestFit="1" customWidth="1"/>
    <col min="9" max="9" width="10" style="9" bestFit="1" customWidth="1"/>
    <col min="10" max="11" width="9.140625" style="9"/>
    <col min="12" max="12" width="7.42578125" style="9" customWidth="1"/>
    <col min="13" max="16384" width="9.140625" style="9"/>
  </cols>
  <sheetData>
    <row r="1" spans="1:7" ht="11.25" customHeight="1">
      <c r="A1" s="13" t="s">
        <v>187</v>
      </c>
      <c r="B1" s="111"/>
      <c r="C1" s="111"/>
      <c r="D1" s="111"/>
      <c r="E1" s="111"/>
      <c r="F1" s="111"/>
      <c r="G1" s="111"/>
    </row>
    <row r="2" spans="1:7" s="27" customFormat="1" ht="22.5">
      <c r="A2" s="59" t="s">
        <v>188</v>
      </c>
      <c r="B2" s="32" t="s">
        <v>189</v>
      </c>
      <c r="C2" s="32" t="s">
        <v>190</v>
      </c>
      <c r="D2" s="32" t="s">
        <v>191</v>
      </c>
      <c r="E2" s="32" t="s">
        <v>192</v>
      </c>
      <c r="F2" s="32" t="s">
        <v>193</v>
      </c>
      <c r="G2" s="32" t="s">
        <v>194</v>
      </c>
    </row>
    <row r="3" spans="1:7" ht="11.25" customHeight="1">
      <c r="A3" s="12" t="s">
        <v>80</v>
      </c>
      <c r="B3" s="37">
        <v>1.6</v>
      </c>
      <c r="C3" s="37">
        <v>34</v>
      </c>
      <c r="D3" s="37">
        <v>35.6</v>
      </c>
      <c r="E3" s="37">
        <v>33.6</v>
      </c>
      <c r="F3" s="37" t="s">
        <v>36</v>
      </c>
      <c r="G3" s="37">
        <v>2</v>
      </c>
    </row>
    <row r="4" spans="1:7" ht="11.25" customHeight="1">
      <c r="A4" s="12" t="s">
        <v>81</v>
      </c>
      <c r="B4" s="37">
        <v>2</v>
      </c>
      <c r="C4" s="37">
        <v>37.6</v>
      </c>
      <c r="D4" s="37">
        <v>39.6</v>
      </c>
      <c r="E4" s="37">
        <v>37.5</v>
      </c>
      <c r="F4" s="37" t="s">
        <v>36</v>
      </c>
      <c r="G4" s="37">
        <v>1.9</v>
      </c>
    </row>
    <row r="5" spans="1:7" ht="11.25" customHeight="1">
      <c r="A5" s="12" t="s">
        <v>82</v>
      </c>
      <c r="B5" s="37">
        <v>1.9</v>
      </c>
      <c r="C5" s="37">
        <v>37</v>
      </c>
      <c r="D5" s="37">
        <v>38.9</v>
      </c>
      <c r="E5" s="37">
        <v>36.299999999999997</v>
      </c>
      <c r="F5" s="37" t="s">
        <v>36</v>
      </c>
      <c r="G5" s="37">
        <v>2.5</v>
      </c>
    </row>
    <row r="6" spans="1:7" ht="11.25" customHeight="1">
      <c r="A6" s="12" t="s">
        <v>83</v>
      </c>
      <c r="B6" s="37">
        <v>2.5</v>
      </c>
      <c r="C6" s="37">
        <v>38.700000000000003</v>
      </c>
      <c r="D6" s="37">
        <v>41.2</v>
      </c>
      <c r="E6" s="37">
        <v>36.200000000000003</v>
      </c>
      <c r="F6" s="37" t="s">
        <v>36</v>
      </c>
      <c r="G6" s="37">
        <v>3.8</v>
      </c>
    </row>
    <row r="7" spans="1:7" ht="11.25" customHeight="1">
      <c r="A7" s="12" t="s">
        <v>40</v>
      </c>
      <c r="B7" s="37">
        <v>3.8</v>
      </c>
      <c r="C7" s="37">
        <v>34.6</v>
      </c>
      <c r="D7" s="37">
        <v>38.4</v>
      </c>
      <c r="E7" s="37">
        <v>32.9</v>
      </c>
      <c r="F7" s="37" t="s">
        <v>36</v>
      </c>
      <c r="G7" s="37">
        <v>3.1</v>
      </c>
    </row>
    <row r="8" spans="1:7" ht="11.25" customHeight="1">
      <c r="A8" s="12" t="s">
        <v>41</v>
      </c>
      <c r="B8" s="37">
        <v>3.1</v>
      </c>
      <c r="C8" s="37">
        <v>38.4</v>
      </c>
      <c r="D8" s="37">
        <v>41.5</v>
      </c>
      <c r="E8" s="37">
        <v>31.7</v>
      </c>
      <c r="F8" s="37" t="s">
        <v>36</v>
      </c>
      <c r="G8" s="37">
        <v>5.7</v>
      </c>
    </row>
    <row r="9" spans="1:7" ht="11.25" customHeight="1">
      <c r="A9" s="12" t="s">
        <v>42</v>
      </c>
      <c r="B9" s="37">
        <v>5.7</v>
      </c>
      <c r="C9" s="37">
        <v>35.799999999999997</v>
      </c>
      <c r="D9" s="37">
        <v>41.5</v>
      </c>
      <c r="E9" s="37">
        <v>31.8</v>
      </c>
      <c r="F9" s="37" t="s">
        <v>36</v>
      </c>
      <c r="G9" s="37" t="s">
        <v>36</v>
      </c>
    </row>
    <row r="10" spans="1:7" ht="11.25" customHeight="1">
      <c r="A10" s="12" t="s">
        <v>43</v>
      </c>
      <c r="B10" s="37" t="s">
        <v>36</v>
      </c>
      <c r="C10" s="37">
        <v>61.2</v>
      </c>
      <c r="D10" s="37">
        <v>61.2</v>
      </c>
      <c r="E10" s="37">
        <v>37.700000000000003</v>
      </c>
      <c r="F10" s="37" t="s">
        <v>36</v>
      </c>
      <c r="G10" s="37" t="s">
        <v>36</v>
      </c>
    </row>
    <row r="11" spans="1:7" ht="11.25" customHeight="1">
      <c r="A11" s="12" t="s">
        <v>44</v>
      </c>
      <c r="B11" s="37" t="s">
        <v>36</v>
      </c>
      <c r="C11" s="37">
        <v>79.400000000000006</v>
      </c>
      <c r="D11" s="37">
        <v>79.400000000000006</v>
      </c>
      <c r="E11" s="37">
        <v>43</v>
      </c>
      <c r="F11" s="37" t="s">
        <v>36</v>
      </c>
      <c r="G11" s="37">
        <v>10</v>
      </c>
    </row>
    <row r="12" spans="1:7" ht="11.25" customHeight="1">
      <c r="A12" s="12" t="s">
        <v>45</v>
      </c>
      <c r="B12" s="37">
        <v>10</v>
      </c>
      <c r="C12" s="37">
        <v>84.8</v>
      </c>
      <c r="D12" s="37">
        <v>94.8</v>
      </c>
      <c r="E12" s="37">
        <v>44.7</v>
      </c>
      <c r="F12" s="37" t="s">
        <v>36</v>
      </c>
      <c r="G12" s="37">
        <v>12.2</v>
      </c>
    </row>
    <row r="13" spans="1:7" ht="11.25" customHeight="1">
      <c r="A13" s="12" t="s">
        <v>46</v>
      </c>
      <c r="B13" s="37">
        <v>12.2</v>
      </c>
      <c r="C13" s="37">
        <v>82.3</v>
      </c>
      <c r="D13" s="37">
        <v>94.5</v>
      </c>
      <c r="E13" s="37">
        <v>45.3</v>
      </c>
      <c r="F13" s="37" t="s">
        <v>36</v>
      </c>
      <c r="G13" s="37">
        <v>10.9</v>
      </c>
    </row>
    <row r="14" spans="1:7" ht="11.25" customHeight="1">
      <c r="A14" s="10" t="s">
        <v>47</v>
      </c>
      <c r="B14" s="37">
        <v>10.9</v>
      </c>
      <c r="C14" s="37">
        <v>94.9</v>
      </c>
      <c r="D14" s="37">
        <v>105.80000000000001</v>
      </c>
      <c r="E14" s="37">
        <v>46.9</v>
      </c>
      <c r="F14" s="37" t="s">
        <v>36</v>
      </c>
      <c r="G14" s="37">
        <v>14.8</v>
      </c>
    </row>
    <row r="15" spans="1:7" ht="11.25" customHeight="1">
      <c r="A15" s="10" t="s">
        <v>48</v>
      </c>
      <c r="B15" s="37">
        <v>14.8</v>
      </c>
      <c r="C15" s="37">
        <v>100.9</v>
      </c>
      <c r="D15" s="37">
        <v>115.7</v>
      </c>
      <c r="E15" s="37">
        <v>53</v>
      </c>
      <c r="F15" s="37" t="s">
        <v>36</v>
      </c>
      <c r="G15" s="37">
        <v>12.9</v>
      </c>
    </row>
    <row r="16" spans="1:7" ht="11.25" customHeight="1">
      <c r="A16" s="10" t="s">
        <v>49</v>
      </c>
      <c r="B16" s="37">
        <v>12.9</v>
      </c>
      <c r="C16" s="37">
        <v>107.3</v>
      </c>
      <c r="D16" s="37">
        <v>120.2</v>
      </c>
      <c r="E16" s="37">
        <v>56.4</v>
      </c>
      <c r="F16" s="37" t="s">
        <v>36</v>
      </c>
      <c r="G16" s="37">
        <v>11.4</v>
      </c>
    </row>
    <row r="17" spans="1:13" ht="11.25" customHeight="1">
      <c r="A17" s="10" t="s">
        <v>50</v>
      </c>
      <c r="B17" s="37">
        <v>11.4</v>
      </c>
      <c r="C17" s="37">
        <v>110</v>
      </c>
      <c r="D17" s="37">
        <v>121.4</v>
      </c>
      <c r="E17" s="37">
        <v>40.4</v>
      </c>
      <c r="F17" s="37">
        <v>7.9</v>
      </c>
      <c r="G17" s="37">
        <v>21.2</v>
      </c>
    </row>
    <row r="18" spans="1:13" ht="11.25" customHeight="1">
      <c r="A18" s="10" t="s">
        <v>51</v>
      </c>
      <c r="B18" s="37">
        <v>21.2</v>
      </c>
      <c r="C18" s="37">
        <v>92.1</v>
      </c>
      <c r="D18" s="37">
        <v>113.3</v>
      </c>
      <c r="E18" s="37">
        <v>36.700000000000003</v>
      </c>
      <c r="F18" s="37">
        <v>9.1</v>
      </c>
      <c r="G18" s="37">
        <v>14.9</v>
      </c>
    </row>
    <row r="19" spans="1:13" ht="11.25" customHeight="1">
      <c r="A19" s="10" t="s">
        <v>52</v>
      </c>
      <c r="B19" s="37">
        <v>14.9</v>
      </c>
      <c r="C19" s="37">
        <v>90.3</v>
      </c>
      <c r="D19" s="37">
        <v>105.2</v>
      </c>
      <c r="E19" s="37">
        <v>30.4</v>
      </c>
      <c r="F19" s="37">
        <v>8.6</v>
      </c>
      <c r="G19" s="37">
        <v>13.4</v>
      </c>
    </row>
    <row r="20" spans="1:13" ht="11.25" customHeight="1">
      <c r="A20" s="10" t="s">
        <v>53</v>
      </c>
      <c r="B20" s="37">
        <v>13.4</v>
      </c>
      <c r="C20" s="37">
        <v>76</v>
      </c>
      <c r="D20" s="37">
        <v>89.4</v>
      </c>
      <c r="E20" s="37">
        <v>28.6</v>
      </c>
      <c r="F20" s="37">
        <v>10.5</v>
      </c>
      <c r="G20" s="37">
        <v>10.3</v>
      </c>
    </row>
    <row r="21" spans="1:13" ht="11.25" customHeight="1">
      <c r="A21" s="12" t="s">
        <v>54</v>
      </c>
      <c r="B21" s="37">
        <v>10.3</v>
      </c>
      <c r="C21" s="37">
        <v>74.3</v>
      </c>
      <c r="D21" s="37">
        <v>84.6</v>
      </c>
      <c r="E21" s="37">
        <v>22.4</v>
      </c>
      <c r="F21" s="37">
        <v>11.3</v>
      </c>
      <c r="G21" s="37">
        <v>12.5</v>
      </c>
    </row>
    <row r="22" spans="1:13" ht="11.25" customHeight="1">
      <c r="A22" s="12" t="s">
        <v>55</v>
      </c>
      <c r="B22" s="37">
        <v>12.5</v>
      </c>
      <c r="C22" s="37">
        <v>55.228999999999999</v>
      </c>
      <c r="D22" s="37">
        <v>67.728999999999999</v>
      </c>
      <c r="E22" s="37">
        <v>13.843999999999999</v>
      </c>
      <c r="F22" s="37">
        <v>5.6550000000000002</v>
      </c>
      <c r="G22" s="37">
        <v>11.728</v>
      </c>
    </row>
    <row r="23" spans="1:13" ht="11.25" customHeight="1">
      <c r="A23" s="12" t="s">
        <v>56</v>
      </c>
      <c r="B23" s="37">
        <v>11.728</v>
      </c>
      <c r="C23" s="37">
        <v>50.9</v>
      </c>
      <c r="D23" s="37">
        <v>62.628</v>
      </c>
      <c r="E23" s="37">
        <v>14.7</v>
      </c>
      <c r="F23" s="37">
        <v>6</v>
      </c>
      <c r="G23" s="37">
        <v>12.5</v>
      </c>
    </row>
    <row r="24" spans="1:13" ht="11.25" customHeight="1">
      <c r="A24" s="12" t="s">
        <v>57</v>
      </c>
      <c r="B24" s="37">
        <v>12.5</v>
      </c>
      <c r="C24" s="37">
        <v>57.1</v>
      </c>
      <c r="D24" s="37">
        <v>69.599999999999994</v>
      </c>
      <c r="E24" s="37">
        <v>13.7</v>
      </c>
      <c r="F24" s="37">
        <v>9.9</v>
      </c>
      <c r="G24" s="37">
        <v>13.8</v>
      </c>
    </row>
    <row r="25" spans="1:13" ht="11.25" customHeight="1">
      <c r="A25" s="12" t="s">
        <v>58</v>
      </c>
      <c r="B25" s="37">
        <v>13.8</v>
      </c>
      <c r="C25" s="37">
        <v>64.007000000000005</v>
      </c>
      <c r="D25" s="37">
        <v>77.807000000000002</v>
      </c>
      <c r="E25" s="37">
        <v>20.8</v>
      </c>
      <c r="F25" s="37">
        <v>5.9</v>
      </c>
      <c r="G25" s="37">
        <v>17.399999999999999</v>
      </c>
    </row>
    <row r="26" spans="1:13" ht="11.25" customHeight="1">
      <c r="A26" s="12" t="s">
        <v>59</v>
      </c>
      <c r="B26" s="37">
        <v>17.399999999999999</v>
      </c>
      <c r="C26" s="37">
        <v>55.444035</v>
      </c>
      <c r="D26" s="37">
        <v>72.844034999999991</v>
      </c>
      <c r="E26" s="37">
        <v>19.566427000000001</v>
      </c>
      <c r="F26" s="37">
        <v>9.3056219999999996</v>
      </c>
      <c r="G26" s="37">
        <v>10.717335</v>
      </c>
      <c r="K26" s="17"/>
    </row>
    <row r="27" spans="1:13" ht="11.25" customHeight="1">
      <c r="A27" s="12" t="s">
        <v>60</v>
      </c>
      <c r="B27" s="37">
        <v>10.717335</v>
      </c>
      <c r="C27" s="37">
        <v>60.071707000000004</v>
      </c>
      <c r="D27" s="37">
        <v>70.789042000000009</v>
      </c>
      <c r="E27" s="37">
        <v>18.200436</v>
      </c>
      <c r="F27" s="37">
        <v>5.0493259999999998</v>
      </c>
      <c r="G27" s="37">
        <v>14.260406</v>
      </c>
      <c r="K27" s="17"/>
    </row>
    <row r="28" spans="1:13" ht="11.25" customHeight="1">
      <c r="A28" s="12" t="s">
        <v>61</v>
      </c>
      <c r="B28" s="37">
        <v>14.260406</v>
      </c>
      <c r="C28" s="37">
        <v>45.225065999999998</v>
      </c>
      <c r="D28" s="37">
        <v>59.485472000000001</v>
      </c>
      <c r="E28" s="37">
        <v>17.797108999999999</v>
      </c>
      <c r="F28" s="37">
        <v>6.6112339999999996</v>
      </c>
      <c r="G28" s="37">
        <v>14.342522000000001</v>
      </c>
      <c r="K28" s="17"/>
    </row>
    <row r="29" spans="1:13" ht="11.25" customHeight="1">
      <c r="A29" s="12" t="s">
        <v>62</v>
      </c>
      <c r="B29" s="37">
        <v>14.346820809248555</v>
      </c>
      <c r="C29" s="37">
        <v>43.132947976878619</v>
      </c>
      <c r="D29" s="37">
        <v>57.479768786127174</v>
      </c>
      <c r="E29" s="37">
        <v>16.79768786127168</v>
      </c>
      <c r="F29" s="37">
        <v>5.9075144508670521</v>
      </c>
      <c r="G29" s="37">
        <v>14.023121387283238</v>
      </c>
      <c r="K29" s="17"/>
    </row>
    <row r="30" spans="1:13" ht="11.25" customHeight="1">
      <c r="A30" s="12" t="s">
        <v>63</v>
      </c>
      <c r="B30" s="37">
        <v>14.023121387283238</v>
      </c>
      <c r="C30" s="37">
        <v>45.306358381502889</v>
      </c>
      <c r="D30" s="37">
        <v>59.329479768786129</v>
      </c>
      <c r="E30" s="37">
        <v>15.965317919075142</v>
      </c>
      <c r="F30" s="37">
        <v>6.3583815028901736</v>
      </c>
      <c r="G30" s="37">
        <v>12.936416184971097</v>
      </c>
      <c r="K30" s="17"/>
    </row>
    <row r="31" spans="1:13" ht="11.25" customHeight="1">
      <c r="A31" s="10" t="s">
        <v>64</v>
      </c>
      <c r="B31" s="37">
        <v>12.936416184971097</v>
      </c>
      <c r="C31" s="37">
        <v>38.24277456647399</v>
      </c>
      <c r="D31" s="37">
        <v>51.179190751445091</v>
      </c>
      <c r="E31" s="37">
        <v>14.52023121387283</v>
      </c>
      <c r="F31" s="37">
        <v>4.8901734104046248</v>
      </c>
      <c r="G31" s="37">
        <v>14.092485549132947</v>
      </c>
      <c r="K31" s="17"/>
      <c r="L31" s="17"/>
      <c r="M31" s="17"/>
    </row>
    <row r="32" spans="1:13" ht="11.25" customHeight="1">
      <c r="A32" s="10" t="s">
        <v>65</v>
      </c>
      <c r="B32" s="37">
        <v>14.092485549132947</v>
      </c>
      <c r="C32" s="37">
        <v>31.861271676300579</v>
      </c>
      <c r="D32" s="37">
        <v>45.953757225433527</v>
      </c>
      <c r="E32" s="37">
        <v>14.196531791907516</v>
      </c>
      <c r="F32" s="37">
        <v>4.9248554913294793</v>
      </c>
      <c r="G32" s="37">
        <v>11.121387283236993</v>
      </c>
      <c r="K32" s="17"/>
    </row>
    <row r="33" spans="1:13" ht="11.25" customHeight="1">
      <c r="A33" s="10" t="s">
        <v>66</v>
      </c>
      <c r="B33" s="37">
        <v>11.063583815028903</v>
      </c>
      <c r="C33" s="37">
        <v>29.387283236994222</v>
      </c>
      <c r="D33" s="37">
        <v>40.450867052023128</v>
      </c>
      <c r="E33" s="37">
        <v>14.473988439306359</v>
      </c>
      <c r="F33" s="37">
        <v>3.3872832369942198</v>
      </c>
      <c r="G33" s="37">
        <v>11.15606936416185</v>
      </c>
      <c r="K33" s="17"/>
    </row>
    <row r="34" spans="1:13" ht="11.25" customHeight="1">
      <c r="A34" s="10" t="s">
        <v>67</v>
      </c>
      <c r="B34" s="37">
        <v>11.15606936416185</v>
      </c>
      <c r="C34" s="37">
        <v>27.722543352601157</v>
      </c>
      <c r="D34" s="37">
        <v>38.878612716763008</v>
      </c>
      <c r="E34" s="37">
        <v>13.872832369942197</v>
      </c>
      <c r="F34" s="37">
        <v>2.554913294797688</v>
      </c>
      <c r="G34" s="37">
        <v>9.907514450867053</v>
      </c>
      <c r="K34" s="17"/>
    </row>
    <row r="35" spans="1:13" ht="11.25" customHeight="1">
      <c r="A35" s="155" t="s">
        <v>68</v>
      </c>
      <c r="B35" s="37">
        <v>9.907514450867053</v>
      </c>
      <c r="C35" s="37">
        <v>22.635838150289015</v>
      </c>
      <c r="D35" s="37">
        <v>32.543352601156066</v>
      </c>
      <c r="E35" s="37">
        <v>12.936416184971099</v>
      </c>
      <c r="F35" s="37">
        <v>1.375722543352601</v>
      </c>
      <c r="G35" s="37">
        <v>7.9537572254335256</v>
      </c>
      <c r="K35" s="17"/>
    </row>
    <row r="36" spans="1:13" ht="11.25" customHeight="1">
      <c r="A36" s="155" t="s">
        <v>69</v>
      </c>
      <c r="B36" s="37">
        <v>7.9537572254335256</v>
      </c>
      <c r="C36" s="37">
        <v>23.710982658959541</v>
      </c>
      <c r="D36" s="37">
        <v>31.664739884393065</v>
      </c>
      <c r="E36" s="37">
        <v>11.710982658959535</v>
      </c>
      <c r="F36" s="37">
        <v>0.94797687861271673</v>
      </c>
      <c r="G36" s="37">
        <v>9.8612716763005768</v>
      </c>
      <c r="K36" s="17"/>
      <c r="L36" s="37"/>
    </row>
    <row r="37" spans="1:13" ht="11.25" customHeight="1">
      <c r="A37" s="155" t="s">
        <v>70</v>
      </c>
      <c r="B37" s="37">
        <v>9.8612716763005768</v>
      </c>
      <c r="C37" s="37">
        <v>25.433526011560694</v>
      </c>
      <c r="D37" s="37">
        <v>35.294797687861269</v>
      </c>
      <c r="E37" s="37">
        <v>11.248554913294798</v>
      </c>
      <c r="F37" s="37">
        <v>0.62427745664739887</v>
      </c>
      <c r="G37" s="37">
        <v>10.99421965317919</v>
      </c>
      <c r="K37" s="17"/>
      <c r="L37" s="37"/>
      <c r="M37" s="37"/>
    </row>
    <row r="38" spans="1:13" ht="11.25" customHeight="1">
      <c r="A38" s="155" t="s">
        <v>71</v>
      </c>
      <c r="B38" s="37">
        <v>10.99421965317919</v>
      </c>
      <c r="C38" s="37">
        <v>20.890173410404625</v>
      </c>
      <c r="D38" s="37">
        <v>31.884393063583815</v>
      </c>
      <c r="E38" s="37">
        <v>11.61849710982659</v>
      </c>
      <c r="F38" s="37">
        <v>0.4277456647398844</v>
      </c>
      <c r="G38" s="37">
        <v>10.208092485549134</v>
      </c>
      <c r="H38" s="17"/>
      <c r="I38" s="17"/>
      <c r="J38" s="17"/>
      <c r="K38" s="17"/>
      <c r="L38" s="37"/>
      <c r="M38" s="37"/>
    </row>
    <row r="39" spans="1:13">
      <c r="A39" s="155" t="s">
        <v>72</v>
      </c>
      <c r="B39" s="156">
        <v>10.208092485549134</v>
      </c>
      <c r="C39" s="156">
        <v>20.277456647398843</v>
      </c>
      <c r="D39" s="156">
        <v>30.485549132947977</v>
      </c>
      <c r="E39" s="156">
        <v>12.312138728323699</v>
      </c>
      <c r="F39" s="156">
        <v>0.2774566473988439</v>
      </c>
      <c r="G39" s="156">
        <v>8.4508670520231206</v>
      </c>
      <c r="H39" s="17"/>
      <c r="I39" s="17"/>
      <c r="J39" s="17"/>
      <c r="K39" s="17"/>
      <c r="L39" s="37"/>
      <c r="M39" s="37"/>
    </row>
    <row r="40" spans="1:13">
      <c r="A40" s="10" t="s">
        <v>73</v>
      </c>
      <c r="B40" s="156">
        <v>8.4508670520231206</v>
      </c>
      <c r="C40" s="37">
        <v>15.83815028901734</v>
      </c>
      <c r="D40" s="156">
        <v>24.289017341040463</v>
      </c>
      <c r="E40" s="37">
        <v>11.306358381502889</v>
      </c>
      <c r="F40" s="156">
        <v>2.3121387283236997E-2</v>
      </c>
      <c r="G40" s="37">
        <v>6.2080924855491331</v>
      </c>
      <c r="H40" s="17"/>
      <c r="I40" s="17"/>
      <c r="J40" s="17"/>
      <c r="K40" s="17"/>
      <c r="L40" s="37"/>
      <c r="M40" s="37"/>
    </row>
    <row r="41" spans="1:13">
      <c r="A41" s="7" t="s">
        <v>182</v>
      </c>
      <c r="B41" s="157">
        <v>6.2080924855491331</v>
      </c>
      <c r="C41" s="38">
        <v>13.502890173410405</v>
      </c>
      <c r="D41" s="157">
        <v>19.710982658959537</v>
      </c>
      <c r="E41" s="38">
        <v>10.023121387283236</v>
      </c>
      <c r="F41" s="157">
        <v>2.3121387283236997E-2</v>
      </c>
      <c r="G41" s="38">
        <v>5.8150289017341041</v>
      </c>
      <c r="H41" s="17"/>
      <c r="I41" s="17"/>
      <c r="J41" s="17"/>
      <c r="K41" s="17"/>
      <c r="L41" s="37"/>
      <c r="M41" s="37"/>
    </row>
    <row r="42" spans="1:13">
      <c r="A42" s="10" t="s">
        <v>183</v>
      </c>
      <c r="B42" s="158"/>
      <c r="C42" s="158"/>
      <c r="D42" s="158"/>
      <c r="E42" s="158"/>
      <c r="F42" s="159"/>
      <c r="G42" s="158"/>
    </row>
    <row r="43" spans="1:13">
      <c r="A43" s="10" t="s">
        <v>32</v>
      </c>
      <c r="B43" s="158"/>
      <c r="C43" s="158"/>
      <c r="D43" s="158"/>
      <c r="E43" s="158"/>
      <c r="F43" s="159"/>
      <c r="G43" s="158"/>
    </row>
    <row r="44" spans="1:13">
      <c r="A44" s="10" t="s">
        <v>195</v>
      </c>
      <c r="B44" s="48"/>
      <c r="C44" s="48"/>
      <c r="D44" s="48"/>
      <c r="E44" s="48"/>
      <c r="F44" s="48"/>
      <c r="G44" s="48"/>
    </row>
    <row r="45" spans="1:13">
      <c r="A45" s="10" t="s">
        <v>196</v>
      </c>
      <c r="B45" s="48"/>
      <c r="C45" s="48"/>
      <c r="D45" s="48"/>
      <c r="E45" s="48"/>
      <c r="F45" s="48"/>
      <c r="G45" s="48"/>
    </row>
    <row r="46" spans="1:13">
      <c r="A46" s="12" t="s">
        <v>186</v>
      </c>
      <c r="B46" s="48"/>
      <c r="C46" s="48"/>
      <c r="D46" s="48"/>
      <c r="E46" s="48"/>
      <c r="F46" s="48"/>
      <c r="G46" s="48"/>
    </row>
  </sheetData>
  <pageMargins left="0.66700000000000004" right="0.66700000000000004" top="0.66700000000000004" bottom="0.72" header="0" footer="0"/>
  <pageSetup firstPageNumber="82" orientation="portrait" useFirstPageNumber="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A2E7D-EAF0-40CB-9D43-5F0DF0B3F629}">
  <sheetPr transitionEvaluation="1" codeName="Sheet69">
    <pageSetUpPr fitToPage="1"/>
  </sheetPr>
  <dimension ref="A1:J50"/>
  <sheetViews>
    <sheetView workbookViewId="0"/>
  </sheetViews>
  <sheetFormatPr defaultColWidth="9.7109375" defaultRowHeight="11.25"/>
  <cols>
    <col min="1" max="1" width="11.140625" style="9" customWidth="1"/>
    <col min="2" max="10" width="14.42578125" style="9" customWidth="1"/>
    <col min="11" max="16384" width="9.7109375" style="9"/>
  </cols>
  <sheetData>
    <row r="1" spans="1:10" ht="11.25" customHeight="1">
      <c r="A1" s="10" t="s">
        <v>197</v>
      </c>
      <c r="B1" s="14"/>
      <c r="C1" s="14"/>
      <c r="D1" s="14"/>
      <c r="E1" s="14"/>
      <c r="F1" s="14"/>
      <c r="G1" s="14"/>
      <c r="H1" s="14"/>
      <c r="I1" s="14"/>
      <c r="J1" s="14"/>
    </row>
    <row r="2" spans="1:10" ht="33.75" customHeight="1">
      <c r="A2" s="154" t="s">
        <v>198</v>
      </c>
      <c r="B2" s="32" t="s">
        <v>89</v>
      </c>
      <c r="C2" s="32" t="s">
        <v>90</v>
      </c>
      <c r="D2" s="32" t="s">
        <v>199</v>
      </c>
      <c r="E2" s="32" t="s">
        <v>93</v>
      </c>
      <c r="F2" s="32" t="s">
        <v>94</v>
      </c>
      <c r="G2" s="32" t="s">
        <v>200</v>
      </c>
      <c r="H2" s="32" t="s">
        <v>201</v>
      </c>
      <c r="I2" s="32" t="s">
        <v>96</v>
      </c>
      <c r="J2" s="32" t="s">
        <v>202</v>
      </c>
    </row>
    <row r="3" spans="1:10">
      <c r="A3" s="12" t="s">
        <v>75</v>
      </c>
      <c r="B3" s="19">
        <v>52.7</v>
      </c>
      <c r="C3" s="19">
        <v>17.514231499051231</v>
      </c>
      <c r="D3" s="19">
        <v>923.4</v>
      </c>
      <c r="E3" s="19">
        <v>19.2</v>
      </c>
      <c r="F3" s="19">
        <v>13.854166666666668</v>
      </c>
      <c r="G3" s="19">
        <v>266</v>
      </c>
      <c r="H3" s="19">
        <v>71.900000000000006</v>
      </c>
      <c r="I3" s="19">
        <v>16.536856745479831</v>
      </c>
      <c r="J3" s="19">
        <v>1189.4000000000001</v>
      </c>
    </row>
    <row r="4" spans="1:10" ht="11.25" customHeight="1">
      <c r="A4" s="12" t="s">
        <v>76</v>
      </c>
      <c r="B4" s="19">
        <v>54.2</v>
      </c>
      <c r="C4" s="19">
        <v>12.970479704797047</v>
      </c>
      <c r="D4" s="19">
        <v>703</v>
      </c>
      <c r="E4" s="19">
        <v>21.6</v>
      </c>
      <c r="F4" s="19">
        <v>11.064814814814815</v>
      </c>
      <c r="G4" s="19">
        <v>239.4</v>
      </c>
      <c r="H4" s="19">
        <v>75.8</v>
      </c>
      <c r="I4" s="19">
        <v>12.42744063324538</v>
      </c>
      <c r="J4" s="19">
        <v>942.4</v>
      </c>
    </row>
    <row r="5" spans="1:10" ht="11.25" customHeight="1">
      <c r="A5" s="12" t="s">
        <v>77</v>
      </c>
      <c r="B5" s="19">
        <v>52</v>
      </c>
      <c r="C5" s="19">
        <v>14.826923076923077</v>
      </c>
      <c r="D5" s="19">
        <v>771.4</v>
      </c>
      <c r="E5" s="19">
        <v>19.5</v>
      </c>
      <c r="F5" s="19">
        <v>9.1794871794871788</v>
      </c>
      <c r="G5" s="19">
        <v>178.6</v>
      </c>
      <c r="H5" s="19">
        <v>71.5</v>
      </c>
      <c r="I5" s="19">
        <v>13.286713286713287</v>
      </c>
      <c r="J5" s="19">
        <v>950</v>
      </c>
    </row>
    <row r="6" spans="1:10" ht="11.25" customHeight="1">
      <c r="A6" s="12" t="s">
        <v>78</v>
      </c>
      <c r="B6" s="19">
        <v>51.5</v>
      </c>
      <c r="C6" s="19">
        <v>12.737864077669903</v>
      </c>
      <c r="D6" s="19">
        <v>655.5</v>
      </c>
      <c r="E6" s="19">
        <v>18.3</v>
      </c>
      <c r="F6" s="19">
        <v>7.2677595628415297</v>
      </c>
      <c r="G6" s="19">
        <v>133</v>
      </c>
      <c r="H6" s="19">
        <v>69.8</v>
      </c>
      <c r="I6" s="19">
        <v>11.289398280802292</v>
      </c>
      <c r="J6" s="19">
        <v>788.5</v>
      </c>
    </row>
    <row r="7" spans="1:10" ht="11.25" customHeight="1">
      <c r="A7" s="12" t="s">
        <v>79</v>
      </c>
      <c r="B7" s="19">
        <v>49.6</v>
      </c>
      <c r="C7" s="19">
        <v>15.161290322580644</v>
      </c>
      <c r="D7" s="19">
        <v>752.4</v>
      </c>
      <c r="E7" s="19">
        <v>17</v>
      </c>
      <c r="F7" s="19">
        <v>12.647058823529411</v>
      </c>
      <c r="G7" s="19">
        <v>214.7</v>
      </c>
      <c r="H7" s="19">
        <v>66.599999999999994</v>
      </c>
      <c r="I7" s="19">
        <v>14.519519519519521</v>
      </c>
      <c r="J7" s="19">
        <v>967.1</v>
      </c>
    </row>
    <row r="8" spans="1:10" ht="11.25" customHeight="1">
      <c r="A8" s="12" t="s">
        <v>80</v>
      </c>
      <c r="B8" s="19">
        <v>48.8</v>
      </c>
      <c r="C8" s="19">
        <v>11.762295081967213</v>
      </c>
      <c r="D8" s="19">
        <v>573.79999999999995</v>
      </c>
      <c r="E8" s="19">
        <v>16.5</v>
      </c>
      <c r="F8" s="19">
        <v>7.1515151515151514</v>
      </c>
      <c r="G8" s="19">
        <v>117.8</v>
      </c>
      <c r="H8" s="19">
        <v>65.3</v>
      </c>
      <c r="I8" s="19">
        <v>10.597243491577336</v>
      </c>
      <c r="J8" s="19">
        <v>691.6</v>
      </c>
    </row>
    <row r="9" spans="1:10" ht="11.25" customHeight="1">
      <c r="A9" s="12" t="s">
        <v>81</v>
      </c>
      <c r="B9" s="19">
        <v>48.4</v>
      </c>
      <c r="C9" s="19">
        <v>16.880165289256198</v>
      </c>
      <c r="D9" s="19">
        <v>817</v>
      </c>
      <c r="E9" s="19">
        <v>15.5</v>
      </c>
      <c r="F9" s="19">
        <v>17.419354838709676</v>
      </c>
      <c r="G9" s="19">
        <v>269.8</v>
      </c>
      <c r="H9" s="19">
        <v>63.9</v>
      </c>
      <c r="I9" s="19">
        <v>17.010954616588421</v>
      </c>
      <c r="J9" s="19">
        <v>1086.8</v>
      </c>
    </row>
    <row r="10" spans="1:10" ht="11.25" customHeight="1">
      <c r="A10" s="12" t="s">
        <v>82</v>
      </c>
      <c r="B10" s="19">
        <v>49</v>
      </c>
      <c r="C10" s="19">
        <v>13.183673469387756</v>
      </c>
      <c r="D10" s="19">
        <v>646</v>
      </c>
      <c r="E10" s="19">
        <v>15.5</v>
      </c>
      <c r="F10" s="19">
        <v>8.9677419354838701</v>
      </c>
      <c r="G10" s="19">
        <v>138.69999999999999</v>
      </c>
      <c r="H10" s="19">
        <v>64.5</v>
      </c>
      <c r="I10" s="19">
        <v>12.170542635658915</v>
      </c>
      <c r="J10" s="19">
        <v>784.7</v>
      </c>
    </row>
    <row r="11" spans="1:10" ht="11.25" customHeight="1">
      <c r="A11" s="12" t="s">
        <v>83</v>
      </c>
      <c r="B11" s="19">
        <v>48.4</v>
      </c>
      <c r="C11" s="19">
        <v>12.719008264462811</v>
      </c>
      <c r="D11" s="19">
        <v>615.6</v>
      </c>
      <c r="E11" s="19">
        <v>15.5</v>
      </c>
      <c r="F11" s="19">
        <v>9.3161290322580648</v>
      </c>
      <c r="G11" s="19">
        <v>144.4</v>
      </c>
      <c r="H11" s="19">
        <v>63.9</v>
      </c>
      <c r="I11" s="19">
        <v>11.893583724569641</v>
      </c>
      <c r="J11" s="19">
        <v>760</v>
      </c>
    </row>
    <row r="12" spans="1:10" ht="11.25" customHeight="1">
      <c r="A12" s="12" t="s">
        <v>40</v>
      </c>
      <c r="B12" s="19">
        <v>47.8</v>
      </c>
      <c r="C12" s="19">
        <v>12.560669456066947</v>
      </c>
      <c r="D12" s="19">
        <v>600.4</v>
      </c>
      <c r="E12" s="19">
        <v>15.5</v>
      </c>
      <c r="F12" s="19">
        <v>6.8645161290322587</v>
      </c>
      <c r="G12" s="19">
        <v>106.4</v>
      </c>
      <c r="H12" s="19">
        <v>63.3</v>
      </c>
      <c r="I12" s="19">
        <v>11.153238546603475</v>
      </c>
      <c r="J12" s="19">
        <v>706</v>
      </c>
    </row>
    <row r="13" spans="1:10" ht="11.25" customHeight="1">
      <c r="A13" s="12" t="s">
        <v>41</v>
      </c>
      <c r="B13" s="19">
        <v>46.7</v>
      </c>
      <c r="C13" s="19">
        <v>12.055674518201284</v>
      </c>
      <c r="D13" s="19">
        <v>563</v>
      </c>
      <c r="E13" s="19">
        <v>15.4</v>
      </c>
      <c r="F13" s="19">
        <v>10.116883116883118</v>
      </c>
      <c r="G13" s="19">
        <v>155.80000000000001</v>
      </c>
      <c r="H13" s="19">
        <v>62.1</v>
      </c>
      <c r="I13" s="19">
        <v>11.578099838969404</v>
      </c>
      <c r="J13" s="19">
        <v>719</v>
      </c>
    </row>
    <row r="14" spans="1:10" ht="11.25" customHeight="1">
      <c r="A14" s="12" t="s">
        <v>42</v>
      </c>
      <c r="B14" s="19">
        <v>46.4</v>
      </c>
      <c r="C14" s="19">
        <v>12.35</v>
      </c>
      <c r="D14" s="19">
        <v>573.79999999999995</v>
      </c>
      <c r="E14" s="19">
        <v>15.7</v>
      </c>
      <c r="F14" s="19">
        <v>12.35</v>
      </c>
      <c r="G14" s="19">
        <v>193.8</v>
      </c>
      <c r="H14" s="19">
        <v>62.1</v>
      </c>
      <c r="I14" s="19">
        <v>12.334943639291465</v>
      </c>
      <c r="J14" s="19">
        <v>766</v>
      </c>
    </row>
    <row r="15" spans="1:10" ht="11.25" customHeight="1">
      <c r="A15" s="12" t="s">
        <v>43</v>
      </c>
      <c r="B15" s="19">
        <v>46.4</v>
      </c>
      <c r="C15" s="19">
        <v>16.72</v>
      </c>
      <c r="D15" s="19">
        <v>775.2</v>
      </c>
      <c r="E15" s="19">
        <v>15.7</v>
      </c>
      <c r="F15" s="19">
        <v>10.64</v>
      </c>
      <c r="G15" s="19">
        <v>167.2</v>
      </c>
      <c r="H15" s="19">
        <v>62.1</v>
      </c>
      <c r="I15" s="19">
        <v>15.169082125603865</v>
      </c>
      <c r="J15" s="19">
        <v>942</v>
      </c>
    </row>
    <row r="16" spans="1:10" ht="11.25" customHeight="1">
      <c r="A16" s="12" t="s">
        <v>44</v>
      </c>
      <c r="B16" s="19">
        <v>45.5</v>
      </c>
      <c r="C16" s="19">
        <v>17.29</v>
      </c>
      <c r="D16" s="19">
        <v>786.6</v>
      </c>
      <c r="E16" s="19">
        <v>15.6</v>
      </c>
      <c r="F16" s="19">
        <v>12.654</v>
      </c>
      <c r="G16" s="19">
        <v>197.6</v>
      </c>
      <c r="H16" s="19">
        <v>61.1</v>
      </c>
      <c r="I16" s="19">
        <v>16.108019639934533</v>
      </c>
      <c r="J16" s="19">
        <v>984.2</v>
      </c>
    </row>
    <row r="17" spans="1:10" ht="11.25" customHeight="1">
      <c r="A17" s="12" t="s">
        <v>45</v>
      </c>
      <c r="B17" s="19">
        <v>45.7</v>
      </c>
      <c r="C17" s="19">
        <v>16.643999999999998</v>
      </c>
      <c r="D17" s="19">
        <v>760</v>
      </c>
      <c r="E17" s="19">
        <v>15.3</v>
      </c>
      <c r="F17" s="19">
        <v>8.93</v>
      </c>
      <c r="G17" s="19">
        <v>136.80000000000001</v>
      </c>
      <c r="H17" s="19">
        <v>61</v>
      </c>
      <c r="I17" s="19">
        <v>14.704918032786885</v>
      </c>
      <c r="J17" s="19">
        <v>897</v>
      </c>
    </row>
    <row r="18" spans="1:10" ht="11.25" customHeight="1">
      <c r="A18" s="12" t="s">
        <v>46</v>
      </c>
      <c r="B18" s="19">
        <v>46.4</v>
      </c>
      <c r="C18" s="19">
        <v>17.213999999999999</v>
      </c>
      <c r="D18" s="19">
        <v>798</v>
      </c>
      <c r="E18" s="19">
        <v>14.9</v>
      </c>
      <c r="F18" s="19">
        <v>12.996</v>
      </c>
      <c r="G18" s="19">
        <v>193.8</v>
      </c>
      <c r="H18" s="19">
        <v>61.3</v>
      </c>
      <c r="I18" s="19">
        <v>16.179445350734095</v>
      </c>
      <c r="J18" s="19">
        <v>991.8</v>
      </c>
    </row>
    <row r="19" spans="1:10" ht="11.25" customHeight="1">
      <c r="A19" s="10" t="s">
        <v>47</v>
      </c>
      <c r="B19" s="19">
        <v>47.4</v>
      </c>
      <c r="C19" s="19">
        <v>18.126000000000001</v>
      </c>
      <c r="D19" s="19">
        <v>858.8</v>
      </c>
      <c r="E19" s="19">
        <v>14.5</v>
      </c>
      <c r="F19" s="19">
        <v>7.0679999999999996</v>
      </c>
      <c r="G19" s="19">
        <v>102.6</v>
      </c>
      <c r="H19" s="19">
        <v>61.9</v>
      </c>
      <c r="I19" s="19">
        <v>15.541195476575121</v>
      </c>
      <c r="J19" s="19">
        <v>962</v>
      </c>
    </row>
    <row r="20" spans="1:10" ht="11.25" customHeight="1">
      <c r="A20" s="10" t="s">
        <v>48</v>
      </c>
      <c r="B20" s="19">
        <v>48.7</v>
      </c>
      <c r="C20" s="19">
        <v>16.378</v>
      </c>
      <c r="D20" s="19">
        <v>798</v>
      </c>
      <c r="E20" s="19">
        <v>14</v>
      </c>
      <c r="F20" s="19">
        <v>7.0679999999999996</v>
      </c>
      <c r="G20" s="19">
        <v>98.8</v>
      </c>
      <c r="H20" s="19">
        <v>62.7</v>
      </c>
      <c r="I20" s="19">
        <v>14.30622009569378</v>
      </c>
      <c r="J20" s="19">
        <v>897</v>
      </c>
    </row>
    <row r="21" spans="1:10" ht="11.25" customHeight="1">
      <c r="A21" s="10" t="s">
        <v>49</v>
      </c>
      <c r="B21" s="19">
        <v>49</v>
      </c>
      <c r="C21" s="19">
        <v>12.577999999999999</v>
      </c>
      <c r="D21" s="19">
        <v>615.6</v>
      </c>
      <c r="E21" s="19">
        <v>14.1</v>
      </c>
      <c r="F21" s="19">
        <v>9.31</v>
      </c>
      <c r="G21" s="19">
        <v>131.1</v>
      </c>
      <c r="H21" s="19">
        <v>63.1</v>
      </c>
      <c r="I21" s="19">
        <v>11.838351822503961</v>
      </c>
      <c r="J21" s="19">
        <v>747</v>
      </c>
    </row>
    <row r="22" spans="1:10" ht="11.25" customHeight="1">
      <c r="A22" s="10" t="s">
        <v>50</v>
      </c>
      <c r="B22" s="19">
        <v>49.5</v>
      </c>
      <c r="C22" s="19">
        <v>14.592000000000001</v>
      </c>
      <c r="D22" s="19">
        <v>722</v>
      </c>
      <c r="E22" s="19">
        <v>14.3</v>
      </c>
      <c r="F22" s="19">
        <v>8.2460000000000004</v>
      </c>
      <c r="G22" s="19">
        <v>117.8</v>
      </c>
      <c r="H22" s="19">
        <v>63.8</v>
      </c>
      <c r="I22" s="19">
        <v>13.16614420062696</v>
      </c>
      <c r="J22" s="19">
        <v>840</v>
      </c>
    </row>
    <row r="23" spans="1:10" ht="11.25" customHeight="1">
      <c r="A23" s="10" t="s">
        <v>51</v>
      </c>
      <c r="B23" s="19">
        <v>50.5</v>
      </c>
      <c r="C23" s="19">
        <v>17.024000000000001</v>
      </c>
      <c r="D23" s="19">
        <v>858.8</v>
      </c>
      <c r="E23" s="19">
        <v>14.8</v>
      </c>
      <c r="F23" s="19">
        <v>9.234</v>
      </c>
      <c r="G23" s="19">
        <v>136.80000000000001</v>
      </c>
      <c r="H23" s="19">
        <v>65.3</v>
      </c>
      <c r="I23" s="19">
        <v>15.252679938744258</v>
      </c>
      <c r="J23" s="19">
        <v>996</v>
      </c>
    </row>
    <row r="24" spans="1:10" ht="11.25" customHeight="1">
      <c r="A24" s="10" t="s">
        <v>52</v>
      </c>
      <c r="B24" s="19">
        <v>51</v>
      </c>
      <c r="C24" s="19">
        <v>13.641999999999999</v>
      </c>
      <c r="D24" s="19">
        <v>695.4</v>
      </c>
      <c r="E24" s="19">
        <v>14.8</v>
      </c>
      <c r="F24" s="19">
        <v>7.1820000000000004</v>
      </c>
      <c r="G24" s="19">
        <v>106.4</v>
      </c>
      <c r="H24" s="19">
        <v>65.8</v>
      </c>
      <c r="I24" s="19">
        <v>12.173252279635259</v>
      </c>
      <c r="J24" s="19">
        <v>801</v>
      </c>
    </row>
    <row r="25" spans="1:10" ht="11.25" customHeight="1">
      <c r="A25" s="10" t="s">
        <v>53</v>
      </c>
      <c r="B25" s="19">
        <v>50</v>
      </c>
      <c r="C25" s="19">
        <v>18.239999999999998</v>
      </c>
      <c r="D25" s="19">
        <v>912</v>
      </c>
      <c r="E25" s="19">
        <v>14.8</v>
      </c>
      <c r="F25" s="19">
        <v>7.7140000000000004</v>
      </c>
      <c r="G25" s="19">
        <v>114</v>
      </c>
      <c r="H25" s="19">
        <v>64.8</v>
      </c>
      <c r="I25" s="19">
        <v>15.833333333333334</v>
      </c>
      <c r="J25" s="19">
        <v>1026</v>
      </c>
    </row>
    <row r="26" spans="1:10" ht="11.25" customHeight="1">
      <c r="A26" s="12" t="s">
        <v>54</v>
      </c>
      <c r="B26" s="19">
        <v>48</v>
      </c>
      <c r="C26" s="19">
        <v>14.25</v>
      </c>
      <c r="D26" s="19">
        <v>684</v>
      </c>
      <c r="E26" s="19">
        <v>14</v>
      </c>
      <c r="F26" s="19">
        <v>8.1319999999999997</v>
      </c>
      <c r="G26" s="19">
        <v>114</v>
      </c>
      <c r="H26" s="19">
        <v>62</v>
      </c>
      <c r="I26" s="19">
        <v>12.870967741935484</v>
      </c>
      <c r="J26" s="19">
        <v>798</v>
      </c>
    </row>
    <row r="27" spans="1:10" ht="11.25" customHeight="1">
      <c r="A27" s="12" t="s">
        <v>55</v>
      </c>
      <c r="B27" s="19">
        <v>48</v>
      </c>
      <c r="C27" s="19">
        <v>16.225999999999999</v>
      </c>
      <c r="D27" s="19">
        <v>779</v>
      </c>
      <c r="E27" s="19">
        <v>13.5</v>
      </c>
      <c r="F27" s="19">
        <v>6.7640000000000002</v>
      </c>
      <c r="G27" s="19">
        <v>91.2</v>
      </c>
      <c r="H27" s="19">
        <v>61.5</v>
      </c>
      <c r="I27" s="19">
        <v>14.146341463414634</v>
      </c>
      <c r="J27" s="19">
        <v>870</v>
      </c>
    </row>
    <row r="28" spans="1:10" ht="11.25" customHeight="1">
      <c r="A28" s="12" t="s">
        <v>56</v>
      </c>
      <c r="B28" s="19">
        <v>48</v>
      </c>
      <c r="C28" s="19">
        <v>17.404</v>
      </c>
      <c r="D28" s="19">
        <v>836</v>
      </c>
      <c r="E28" s="19">
        <v>13</v>
      </c>
      <c r="F28" s="19">
        <v>11.096</v>
      </c>
      <c r="G28" s="19">
        <v>144.4</v>
      </c>
      <c r="H28" s="19">
        <v>61</v>
      </c>
      <c r="I28" s="19">
        <v>16.065573770491802</v>
      </c>
      <c r="J28" s="19">
        <v>980</v>
      </c>
    </row>
    <row r="29" spans="1:10" ht="11.25" customHeight="1">
      <c r="A29" s="12" t="s">
        <v>57</v>
      </c>
      <c r="B29" s="19">
        <v>48</v>
      </c>
      <c r="C29" s="19">
        <v>14.63</v>
      </c>
      <c r="D29" s="19">
        <v>703</v>
      </c>
      <c r="E29" s="19">
        <v>12.5</v>
      </c>
      <c r="F29" s="19">
        <v>7.6</v>
      </c>
      <c r="G29" s="19">
        <v>95</v>
      </c>
      <c r="H29" s="19">
        <v>60.5</v>
      </c>
      <c r="I29" s="19">
        <v>13.190082644628099</v>
      </c>
      <c r="J29" s="19">
        <v>798</v>
      </c>
    </row>
    <row r="30" spans="1:10" ht="11.25" customHeight="1">
      <c r="A30" s="12" t="s">
        <v>58</v>
      </c>
      <c r="B30" s="19">
        <v>47</v>
      </c>
      <c r="C30" s="19">
        <v>11.97</v>
      </c>
      <c r="D30" s="19">
        <v>562.4</v>
      </c>
      <c r="E30" s="19">
        <v>12</v>
      </c>
      <c r="F30" s="19">
        <v>4.75</v>
      </c>
      <c r="G30" s="19">
        <v>57</v>
      </c>
      <c r="H30" s="19">
        <v>59</v>
      </c>
      <c r="I30" s="19">
        <v>10.491525423728813</v>
      </c>
      <c r="J30" s="19">
        <v>619</v>
      </c>
    </row>
    <row r="31" spans="1:10" ht="11.25" customHeight="1">
      <c r="A31" s="12" t="s">
        <v>59</v>
      </c>
      <c r="B31" s="19">
        <v>47</v>
      </c>
      <c r="C31" s="19">
        <v>16.986000000000001</v>
      </c>
      <c r="D31" s="19">
        <v>798</v>
      </c>
      <c r="E31" s="19">
        <v>12</v>
      </c>
      <c r="F31" s="19">
        <v>9.5</v>
      </c>
      <c r="G31" s="19">
        <v>114</v>
      </c>
      <c r="H31" s="19">
        <v>59</v>
      </c>
      <c r="I31" s="19">
        <v>15.457627118644067</v>
      </c>
      <c r="J31" s="19">
        <v>912</v>
      </c>
    </row>
    <row r="32" spans="1:10" ht="11.25" customHeight="1">
      <c r="A32" s="12" t="s">
        <v>60</v>
      </c>
      <c r="B32" s="19">
        <v>46</v>
      </c>
      <c r="C32" s="19">
        <v>17.366</v>
      </c>
      <c r="D32" s="19">
        <v>798</v>
      </c>
      <c r="E32" s="19">
        <v>11</v>
      </c>
      <c r="F32" s="19">
        <v>7.6</v>
      </c>
      <c r="G32" s="19">
        <v>83.6</v>
      </c>
      <c r="H32" s="19">
        <v>57</v>
      </c>
      <c r="I32" s="19">
        <v>15.473684210526315</v>
      </c>
      <c r="J32" s="19">
        <v>882</v>
      </c>
    </row>
    <row r="33" spans="1:10" ht="11.25" customHeight="1">
      <c r="A33" s="12" t="s">
        <v>61</v>
      </c>
      <c r="B33" s="19">
        <v>45</v>
      </c>
      <c r="C33" s="19">
        <v>18.239999999999998</v>
      </c>
      <c r="D33" s="19">
        <v>820</v>
      </c>
      <c r="E33" s="19">
        <v>10</v>
      </c>
      <c r="F33" s="19">
        <v>10</v>
      </c>
      <c r="G33" s="19">
        <v>100</v>
      </c>
      <c r="H33" s="19">
        <v>55</v>
      </c>
      <c r="I33" s="19">
        <v>16.727272727272727</v>
      </c>
      <c r="J33" s="19">
        <v>920</v>
      </c>
    </row>
    <row r="34" spans="1:10" ht="11.25" customHeight="1">
      <c r="A34" s="12" t="s">
        <v>62</v>
      </c>
      <c r="B34" s="19">
        <v>45</v>
      </c>
      <c r="C34" s="19">
        <v>18.239999999999998</v>
      </c>
      <c r="D34" s="19">
        <v>820</v>
      </c>
      <c r="E34" s="19">
        <v>9.5</v>
      </c>
      <c r="F34" s="19">
        <v>3.16</v>
      </c>
      <c r="G34" s="19">
        <v>30</v>
      </c>
      <c r="H34" s="19">
        <v>54.5</v>
      </c>
      <c r="I34" s="19">
        <v>15.596330275229358</v>
      </c>
      <c r="J34" s="19">
        <v>850</v>
      </c>
    </row>
    <row r="35" spans="1:10" ht="11.25" customHeight="1">
      <c r="A35" s="12" t="s">
        <v>63</v>
      </c>
      <c r="B35" s="19">
        <v>45</v>
      </c>
      <c r="C35" s="19">
        <v>18.68</v>
      </c>
      <c r="D35" s="19">
        <v>840</v>
      </c>
      <c r="E35" s="19">
        <v>9</v>
      </c>
      <c r="F35" s="19">
        <v>8</v>
      </c>
      <c r="G35" s="19">
        <v>72</v>
      </c>
      <c r="H35" s="19">
        <v>54</v>
      </c>
      <c r="I35" s="19">
        <v>16.888888888888889</v>
      </c>
      <c r="J35" s="19">
        <v>912</v>
      </c>
    </row>
    <row r="36" spans="1:10" ht="11.25" customHeight="1">
      <c r="A36" s="10" t="s">
        <v>64</v>
      </c>
      <c r="B36" s="19">
        <v>46</v>
      </c>
      <c r="C36" s="19">
        <v>16.36</v>
      </c>
      <c r="D36" s="19">
        <v>752</v>
      </c>
      <c r="E36" s="19">
        <v>8.3000000000000007</v>
      </c>
      <c r="F36" s="19">
        <v>8.68</v>
      </c>
      <c r="G36" s="19">
        <v>72</v>
      </c>
      <c r="H36" s="19">
        <v>54.3</v>
      </c>
      <c r="I36" s="19">
        <v>15.174953959484347</v>
      </c>
      <c r="J36" s="19">
        <v>824</v>
      </c>
    </row>
    <row r="37" spans="1:10" ht="11.25" customHeight="1">
      <c r="A37" s="10" t="s">
        <v>65</v>
      </c>
      <c r="B37" s="19">
        <v>47</v>
      </c>
      <c r="C37" s="19">
        <v>17.52</v>
      </c>
      <c r="D37" s="19">
        <v>824</v>
      </c>
      <c r="E37" s="19">
        <v>8.3000000000000007</v>
      </c>
      <c r="F37" s="19">
        <v>9.64</v>
      </c>
      <c r="G37" s="19">
        <v>80</v>
      </c>
      <c r="H37" s="19">
        <v>55.3</v>
      </c>
      <c r="I37" s="19">
        <v>16.347197106690778</v>
      </c>
      <c r="J37" s="19">
        <v>904</v>
      </c>
    </row>
    <row r="38" spans="1:10" ht="11.25" customHeight="1">
      <c r="A38" s="10" t="s">
        <v>66</v>
      </c>
      <c r="B38" s="19">
        <v>47</v>
      </c>
      <c r="C38" s="19">
        <v>17.88</v>
      </c>
      <c r="D38" s="19">
        <v>840</v>
      </c>
      <c r="E38" s="19">
        <v>7.5</v>
      </c>
      <c r="F38" s="19">
        <v>8.52</v>
      </c>
      <c r="G38" s="19">
        <v>64</v>
      </c>
      <c r="H38" s="19">
        <v>54.5</v>
      </c>
      <c r="I38" s="19">
        <v>16.587155963302752</v>
      </c>
      <c r="J38" s="19">
        <v>904</v>
      </c>
    </row>
    <row r="39" spans="1:10" ht="11.25" customHeight="1">
      <c r="A39" s="10" t="s">
        <v>67</v>
      </c>
      <c r="B39" s="19">
        <v>47</v>
      </c>
      <c r="C39" s="19">
        <v>17.440000000000001</v>
      </c>
      <c r="D39" s="19">
        <v>820</v>
      </c>
      <c r="E39" s="19">
        <v>7.3</v>
      </c>
      <c r="F39" s="19">
        <v>8.48</v>
      </c>
      <c r="G39" s="19">
        <v>62</v>
      </c>
      <c r="H39" s="19">
        <v>54.3</v>
      </c>
      <c r="I39" s="19">
        <v>16.243093922651934</v>
      </c>
      <c r="J39" s="19">
        <v>882</v>
      </c>
    </row>
    <row r="40" spans="1:10" ht="11.25" customHeight="1">
      <c r="A40" s="12" t="s">
        <v>68</v>
      </c>
      <c r="B40" s="30">
        <v>47</v>
      </c>
      <c r="C40" s="30">
        <v>18.04</v>
      </c>
      <c r="D40" s="30">
        <v>848</v>
      </c>
      <c r="E40" s="30">
        <v>7.3</v>
      </c>
      <c r="F40" s="30">
        <v>5.48</v>
      </c>
      <c r="G40" s="30">
        <v>40</v>
      </c>
      <c r="H40" s="30">
        <v>54.3</v>
      </c>
      <c r="I40" s="30">
        <v>16.36</v>
      </c>
      <c r="J40" s="30">
        <v>888</v>
      </c>
    </row>
    <row r="41" spans="1:10" ht="11.25" customHeight="1">
      <c r="A41" s="12" t="s">
        <v>69</v>
      </c>
      <c r="B41" s="30">
        <v>47</v>
      </c>
      <c r="C41" s="30">
        <v>19.36</v>
      </c>
      <c r="D41" s="30">
        <v>948</v>
      </c>
      <c r="E41" s="30">
        <v>7.3</v>
      </c>
      <c r="F41" s="30">
        <v>7.4</v>
      </c>
      <c r="G41" s="30">
        <v>54</v>
      </c>
      <c r="H41" s="30">
        <v>54.3</v>
      </c>
      <c r="I41" s="30">
        <v>17.8</v>
      </c>
      <c r="J41" s="30">
        <v>1002</v>
      </c>
    </row>
    <row r="42" spans="1:10" ht="11.25" customHeight="1">
      <c r="A42" s="12" t="s">
        <v>70</v>
      </c>
      <c r="B42" s="30">
        <v>50</v>
      </c>
      <c r="C42" s="30">
        <v>20.239999999999998</v>
      </c>
      <c r="D42" s="30">
        <v>1012</v>
      </c>
      <c r="E42" s="30">
        <v>5.2</v>
      </c>
      <c r="F42" s="30">
        <v>13.84</v>
      </c>
      <c r="G42" s="30">
        <v>72</v>
      </c>
      <c r="H42" s="30">
        <v>55.2</v>
      </c>
      <c r="I42" s="30">
        <f>C42*B42/H42+F42*E42/H42</f>
        <v>19.637101449275356</v>
      </c>
      <c r="J42" s="30">
        <v>1084</v>
      </c>
    </row>
    <row r="43" spans="1:10" ht="11.25" customHeight="1">
      <c r="A43" s="12" t="s">
        <v>71</v>
      </c>
      <c r="B43" s="30">
        <v>50</v>
      </c>
      <c r="C43" s="30">
        <v>17.12</v>
      </c>
      <c r="D43" s="30">
        <v>856</v>
      </c>
      <c r="E43" s="30">
        <v>4.5999999999999996</v>
      </c>
      <c r="F43" s="30">
        <v>6.52</v>
      </c>
      <c r="G43" s="30">
        <v>30</v>
      </c>
      <c r="H43" s="30">
        <v>54.6</v>
      </c>
      <c r="I43" s="30">
        <v>15.56</v>
      </c>
      <c r="J43" s="30">
        <v>886</v>
      </c>
    </row>
    <row r="44" spans="1:10" ht="11.25" customHeight="1">
      <c r="A44" s="12" t="s">
        <v>72</v>
      </c>
      <c r="B44" s="30">
        <v>51</v>
      </c>
      <c r="C44" s="30">
        <v>19.760000000000002</v>
      </c>
      <c r="D44" s="30">
        <v>1008</v>
      </c>
      <c r="E44" s="30">
        <v>4.3</v>
      </c>
      <c r="F44" s="30">
        <v>11.6</v>
      </c>
      <c r="G44" s="30">
        <v>50</v>
      </c>
      <c r="H44" s="30">
        <v>55.3</v>
      </c>
      <c r="I44" s="30">
        <f>C44*B44/H44+F44*E44/H44</f>
        <v>19.125497287522606</v>
      </c>
      <c r="J44" s="30">
        <v>1058</v>
      </c>
    </row>
    <row r="45" spans="1:10" ht="11.25" customHeight="1">
      <c r="A45" s="10" t="s">
        <v>73</v>
      </c>
      <c r="B45" s="30">
        <v>53</v>
      </c>
      <c r="C45" s="30">
        <v>19.48</v>
      </c>
      <c r="D45" s="30">
        <v>1032</v>
      </c>
      <c r="E45" s="30">
        <v>3.9</v>
      </c>
      <c r="F45" s="30">
        <v>14.28</v>
      </c>
      <c r="G45" s="30">
        <v>56</v>
      </c>
      <c r="H45" s="30">
        <v>56.9</v>
      </c>
      <c r="I45" s="30">
        <f>C45*B45/H45+F45*E45/H45</f>
        <v>19.12358523725835</v>
      </c>
      <c r="J45" s="30">
        <v>1088</v>
      </c>
    </row>
    <row r="46" spans="1:10" ht="11.25" customHeight="1">
      <c r="A46" s="7" t="s">
        <v>84</v>
      </c>
      <c r="B46" s="104">
        <v>53</v>
      </c>
      <c r="C46" s="104">
        <v>18.600000000000001</v>
      </c>
      <c r="D46" s="104">
        <v>984</v>
      </c>
      <c r="E46" s="104">
        <v>3.1</v>
      </c>
      <c r="F46" s="104">
        <v>11.96</v>
      </c>
      <c r="G46" s="104">
        <v>38</v>
      </c>
      <c r="H46" s="104">
        <v>56.1</v>
      </c>
      <c r="I46" s="104">
        <f>C46*B46/H46+F46*E46/H46</f>
        <v>18.233083778966133</v>
      </c>
      <c r="J46" s="104">
        <v>1022</v>
      </c>
    </row>
    <row r="47" spans="1:10" ht="11.25" customHeight="1">
      <c r="A47" s="12" t="s">
        <v>34</v>
      </c>
      <c r="B47" s="30"/>
      <c r="C47" s="30"/>
      <c r="D47" s="30"/>
      <c r="E47" s="30"/>
      <c r="F47" s="30"/>
      <c r="G47" s="30"/>
      <c r="H47" s="30"/>
      <c r="I47" s="30"/>
      <c r="J47" s="30"/>
    </row>
    <row r="48" spans="1:10" ht="11.25" customHeight="1">
      <c r="A48" s="10" t="s">
        <v>203</v>
      </c>
    </row>
    <row r="49" spans="1:1" ht="11.25" customHeight="1">
      <c r="A49" s="10" t="s">
        <v>204</v>
      </c>
    </row>
    <row r="50" spans="1:1" ht="11.25" customHeight="1">
      <c r="A50" s="12" t="s">
        <v>205</v>
      </c>
    </row>
  </sheetData>
  <pageMargins left="0.66700000000000004" right="0.66700000000000004" top="0.66700000000000004" bottom="0.72" header="0" footer="0"/>
  <pageSetup firstPageNumber="83" orientation="portrait" useFirstPageNumber="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D5386-46B8-4D97-A262-A29423A7411F}">
  <sheetPr transitionEvaluation="1" codeName="Sheet70"/>
  <dimension ref="A1:I50"/>
  <sheetViews>
    <sheetView workbookViewId="0"/>
  </sheetViews>
  <sheetFormatPr defaultColWidth="20.7109375" defaultRowHeight="11.25"/>
  <cols>
    <col min="1" max="1" width="9.140625" style="9" customWidth="1"/>
    <col min="2" max="7" width="14.42578125" style="9" customWidth="1"/>
    <col min="8" max="228" width="9.140625" style="9" customWidth="1"/>
    <col min="229" max="16384" width="20.7109375" style="9"/>
  </cols>
  <sheetData>
    <row r="1" spans="1:7" ht="11.25" customHeight="1">
      <c r="A1" s="13" t="s">
        <v>206</v>
      </c>
      <c r="B1" s="14"/>
      <c r="C1" s="14"/>
      <c r="D1" s="14"/>
      <c r="E1" s="14"/>
      <c r="F1" s="14"/>
      <c r="G1" s="14"/>
    </row>
    <row r="2" spans="1:7" ht="33.75" customHeight="1">
      <c r="A2" s="108" t="s">
        <v>198</v>
      </c>
      <c r="B2" s="153" t="s">
        <v>110</v>
      </c>
      <c r="C2" s="153" t="s">
        <v>207</v>
      </c>
      <c r="D2" s="153" t="s">
        <v>112</v>
      </c>
      <c r="E2" s="153" t="s">
        <v>113</v>
      </c>
      <c r="F2" s="153" t="s">
        <v>208</v>
      </c>
      <c r="G2" s="153" t="s">
        <v>209</v>
      </c>
    </row>
    <row r="3" spans="1:7" ht="11.25" customHeight="1">
      <c r="A3" s="12" t="s">
        <v>75</v>
      </c>
      <c r="B3" s="37">
        <v>347.7</v>
      </c>
      <c r="C3" s="37">
        <v>575.70000000000005</v>
      </c>
      <c r="D3" s="37">
        <v>85.12</v>
      </c>
      <c r="E3" s="37">
        <v>180.88</v>
      </c>
      <c r="F3" s="37">
        <v>432.82</v>
      </c>
      <c r="G3" s="37">
        <v>756.58</v>
      </c>
    </row>
    <row r="4" spans="1:7" ht="11.25" customHeight="1">
      <c r="A4" s="12" t="s">
        <v>76</v>
      </c>
      <c r="B4" s="37">
        <v>302.86</v>
      </c>
      <c r="C4" s="37">
        <v>400.14</v>
      </c>
      <c r="D4" s="37">
        <v>98.04</v>
      </c>
      <c r="E4" s="37">
        <v>141.36000000000001</v>
      </c>
      <c r="F4" s="37">
        <v>400.9</v>
      </c>
      <c r="G4" s="37">
        <v>541.5</v>
      </c>
    </row>
    <row r="5" spans="1:7" ht="11.25" customHeight="1">
      <c r="A5" s="12" t="s">
        <v>77</v>
      </c>
      <c r="B5" s="37">
        <v>351.5</v>
      </c>
      <c r="C5" s="37">
        <v>419.9</v>
      </c>
      <c r="D5" s="37">
        <v>84.17</v>
      </c>
      <c r="E5" s="37">
        <v>94.43</v>
      </c>
      <c r="F5" s="37">
        <v>435.67</v>
      </c>
      <c r="G5" s="37">
        <v>514.33000000000004</v>
      </c>
    </row>
    <row r="6" spans="1:7" ht="11.25" customHeight="1">
      <c r="A6" s="12" t="s">
        <v>78</v>
      </c>
      <c r="B6" s="37">
        <v>351.12</v>
      </c>
      <c r="C6" s="37">
        <v>304.38</v>
      </c>
      <c r="D6" s="37">
        <v>77.14</v>
      </c>
      <c r="E6" s="37">
        <v>55.86</v>
      </c>
      <c r="F6" s="37">
        <v>428.26</v>
      </c>
      <c r="G6" s="37">
        <v>360.24</v>
      </c>
    </row>
    <row r="7" spans="1:7" ht="11.25" customHeight="1">
      <c r="A7" s="12" t="s">
        <v>79</v>
      </c>
      <c r="B7" s="37">
        <v>355.3</v>
      </c>
      <c r="C7" s="37">
        <v>397.1</v>
      </c>
      <c r="D7" s="37">
        <v>85.5</v>
      </c>
      <c r="E7" s="37">
        <v>129.19999999999999</v>
      </c>
      <c r="F7" s="37">
        <v>440.8</v>
      </c>
      <c r="G7" s="37">
        <v>526.29999999999995</v>
      </c>
    </row>
    <row r="8" spans="1:7" ht="11.25" customHeight="1">
      <c r="A8" s="12" t="s">
        <v>80</v>
      </c>
      <c r="B8" s="37">
        <v>361</v>
      </c>
      <c r="C8" s="37">
        <v>212.8</v>
      </c>
      <c r="D8" s="37">
        <v>71.819999999999993</v>
      </c>
      <c r="E8" s="37">
        <v>45.98</v>
      </c>
      <c r="F8" s="37">
        <v>432.82</v>
      </c>
      <c r="G8" s="37">
        <v>258.77999999999997</v>
      </c>
    </row>
    <row r="9" spans="1:7" ht="11.25" customHeight="1">
      <c r="A9" s="12" t="s">
        <v>81</v>
      </c>
      <c r="B9" s="37">
        <v>380</v>
      </c>
      <c r="C9" s="37">
        <v>437</v>
      </c>
      <c r="D9" s="37">
        <v>89.11</v>
      </c>
      <c r="E9" s="37">
        <v>180.69</v>
      </c>
      <c r="F9" s="37">
        <v>469.11</v>
      </c>
      <c r="G9" s="37">
        <v>617.69000000000005</v>
      </c>
    </row>
    <row r="10" spans="1:7" ht="11.25" customHeight="1">
      <c r="A10" s="12" t="s">
        <v>82</v>
      </c>
      <c r="B10" s="37">
        <v>383.8</v>
      </c>
      <c r="C10" s="37">
        <v>262.2</v>
      </c>
      <c r="D10" s="37">
        <v>74.67</v>
      </c>
      <c r="E10" s="37">
        <v>64.03</v>
      </c>
      <c r="F10" s="37">
        <v>458.47</v>
      </c>
      <c r="G10" s="37">
        <v>326.23</v>
      </c>
    </row>
    <row r="11" spans="1:7" ht="11.25" customHeight="1">
      <c r="A11" s="12" t="s">
        <v>83</v>
      </c>
      <c r="B11" s="37">
        <v>391.4</v>
      </c>
      <c r="C11" s="37">
        <v>224.2</v>
      </c>
      <c r="D11" s="37">
        <v>75.239999999999995</v>
      </c>
      <c r="E11" s="37">
        <v>69.16</v>
      </c>
      <c r="F11" s="37">
        <v>466.64</v>
      </c>
      <c r="G11" s="37">
        <v>293.36</v>
      </c>
    </row>
    <row r="12" spans="1:7" ht="11.25" customHeight="1">
      <c r="A12" s="12" t="s">
        <v>40</v>
      </c>
      <c r="B12" s="37">
        <v>399</v>
      </c>
      <c r="C12" s="37">
        <v>201.4</v>
      </c>
      <c r="D12" s="37">
        <v>67.031999999999996</v>
      </c>
      <c r="E12" s="37">
        <v>39.368000000000002</v>
      </c>
      <c r="F12" s="37">
        <v>466.03199999999998</v>
      </c>
      <c r="G12" s="37">
        <v>240</v>
      </c>
    </row>
    <row r="13" spans="1:7" ht="11.25" customHeight="1">
      <c r="A13" s="12" t="s">
        <v>41</v>
      </c>
      <c r="B13" s="37">
        <v>356.82</v>
      </c>
      <c r="C13" s="37">
        <v>205.58</v>
      </c>
      <c r="D13" s="37">
        <v>91.58</v>
      </c>
      <c r="E13" s="37">
        <v>64.22</v>
      </c>
      <c r="F13" s="37">
        <v>448.4</v>
      </c>
      <c r="G13" s="37">
        <v>269.8</v>
      </c>
    </row>
    <row r="14" spans="1:7" ht="11.25" customHeight="1">
      <c r="A14" s="12" t="s">
        <v>42</v>
      </c>
      <c r="B14" s="37">
        <v>345.42</v>
      </c>
      <c r="C14" s="37">
        <v>228</v>
      </c>
      <c r="D14" s="37">
        <v>112.404</v>
      </c>
      <c r="E14" s="37">
        <v>81.396000000000001</v>
      </c>
      <c r="F14" s="37">
        <v>457</v>
      </c>
      <c r="G14" s="37">
        <v>309</v>
      </c>
    </row>
    <row r="15" spans="1:7" ht="11.25" customHeight="1">
      <c r="A15" s="12" t="s">
        <v>43</v>
      </c>
      <c r="B15" s="37">
        <v>376.2</v>
      </c>
      <c r="C15" s="37">
        <v>399</v>
      </c>
      <c r="D15" s="37">
        <v>99.293999999999997</v>
      </c>
      <c r="E15" s="37">
        <v>67.906000000000006</v>
      </c>
      <c r="F15" s="37">
        <v>475.49399999999997</v>
      </c>
      <c r="G15" s="37">
        <v>467</v>
      </c>
    </row>
    <row r="16" spans="1:7" ht="11.25" customHeight="1">
      <c r="A16" s="12" t="s">
        <v>44</v>
      </c>
      <c r="B16" s="37">
        <v>361</v>
      </c>
      <c r="C16" s="37">
        <v>425.6</v>
      </c>
      <c r="D16" s="37">
        <v>112.13800000000001</v>
      </c>
      <c r="E16" s="37">
        <v>85.462000000000003</v>
      </c>
      <c r="F16" s="37">
        <v>473</v>
      </c>
      <c r="G16" s="37">
        <v>511</v>
      </c>
    </row>
    <row r="17" spans="1:7" ht="11.25" customHeight="1">
      <c r="A17" s="12" t="s">
        <v>45</v>
      </c>
      <c r="B17" s="37">
        <v>414.2</v>
      </c>
      <c r="C17" s="37">
        <v>345.8</v>
      </c>
      <c r="D17" s="37">
        <v>91.694000000000003</v>
      </c>
      <c r="E17" s="37">
        <v>45.106000000000002</v>
      </c>
      <c r="F17" s="37">
        <v>506</v>
      </c>
      <c r="G17" s="37">
        <v>391</v>
      </c>
    </row>
    <row r="18" spans="1:7" ht="11.25" customHeight="1">
      <c r="A18" s="12" t="s">
        <v>46</v>
      </c>
      <c r="B18" s="37">
        <v>410.4</v>
      </c>
      <c r="C18" s="37">
        <v>387.6</v>
      </c>
      <c r="D18" s="37">
        <v>105.146</v>
      </c>
      <c r="E18" s="37">
        <v>88.653999999999996</v>
      </c>
      <c r="F18" s="37">
        <v>515.54599999999994</v>
      </c>
      <c r="G18" s="37">
        <v>476.25400000000002</v>
      </c>
    </row>
    <row r="19" spans="1:7" ht="11.25" customHeight="1">
      <c r="A19" s="10" t="s">
        <v>47</v>
      </c>
      <c r="B19" s="37">
        <v>438.52</v>
      </c>
      <c r="C19" s="37">
        <v>420.28</v>
      </c>
      <c r="D19" s="37">
        <v>59.052</v>
      </c>
      <c r="E19" s="37">
        <v>43.548000000000002</v>
      </c>
      <c r="F19" s="37">
        <v>498</v>
      </c>
      <c r="G19" s="37">
        <v>464</v>
      </c>
    </row>
    <row r="20" spans="1:7" ht="11.25" customHeight="1">
      <c r="A20" s="10" t="s">
        <v>48</v>
      </c>
      <c r="B20" s="37">
        <v>376.96</v>
      </c>
      <c r="C20" s="37">
        <v>421.04</v>
      </c>
      <c r="D20" s="37">
        <v>54.34</v>
      </c>
      <c r="E20" s="37">
        <v>44.46</v>
      </c>
      <c r="F20" s="37">
        <v>431</v>
      </c>
      <c r="G20" s="37">
        <v>466</v>
      </c>
    </row>
    <row r="21" spans="1:7" ht="11.25" customHeight="1">
      <c r="A21" s="10" t="s">
        <v>49</v>
      </c>
      <c r="B21" s="37">
        <v>371.83</v>
      </c>
      <c r="C21" s="37">
        <v>243.77</v>
      </c>
      <c r="D21" s="37">
        <v>88.995999999999995</v>
      </c>
      <c r="E21" s="37">
        <v>42.103999999999999</v>
      </c>
      <c r="F21" s="37">
        <v>461</v>
      </c>
      <c r="G21" s="37">
        <v>286</v>
      </c>
    </row>
    <row r="22" spans="1:7" ht="11.25" customHeight="1">
      <c r="A22" s="10" t="s">
        <v>50</v>
      </c>
      <c r="B22" s="37">
        <v>440.8</v>
      </c>
      <c r="C22" s="37">
        <v>281.2</v>
      </c>
      <c r="D22" s="37">
        <v>76.912000000000006</v>
      </c>
      <c r="E22" s="37">
        <v>40.887999999999998</v>
      </c>
      <c r="F22" s="37">
        <v>518</v>
      </c>
      <c r="G22" s="37">
        <v>322</v>
      </c>
    </row>
    <row r="23" spans="1:7" ht="11.25" customHeight="1">
      <c r="A23" s="10" t="s">
        <v>51</v>
      </c>
      <c r="B23" s="37">
        <v>437.38</v>
      </c>
      <c r="C23" s="37">
        <v>421.42</v>
      </c>
      <c r="D23" s="37">
        <v>72.085999999999999</v>
      </c>
      <c r="E23" s="37">
        <v>64.713999999999999</v>
      </c>
      <c r="F23" s="37">
        <v>510</v>
      </c>
      <c r="G23" s="37">
        <v>486</v>
      </c>
    </row>
    <row r="24" spans="1:7" ht="11.25" customHeight="1">
      <c r="A24" s="10" t="s">
        <v>52</v>
      </c>
      <c r="B24" s="37">
        <v>475.76</v>
      </c>
      <c r="C24" s="37">
        <v>219.64</v>
      </c>
      <c r="D24" s="37">
        <v>72.275999999999996</v>
      </c>
      <c r="E24" s="37">
        <v>34.124000000000002</v>
      </c>
      <c r="F24" s="37">
        <v>548.03599999999994</v>
      </c>
      <c r="G24" s="37">
        <v>253</v>
      </c>
    </row>
    <row r="25" spans="1:7" ht="11.25" customHeight="1">
      <c r="A25" s="10" t="s">
        <v>53</v>
      </c>
      <c r="B25" s="37">
        <v>497.8</v>
      </c>
      <c r="C25" s="37">
        <v>414.2</v>
      </c>
      <c r="D25" s="37">
        <v>58.747999999999998</v>
      </c>
      <c r="E25" s="37">
        <v>55.252000000000002</v>
      </c>
      <c r="F25" s="37">
        <v>557</v>
      </c>
      <c r="G25" s="37">
        <v>469</v>
      </c>
    </row>
    <row r="26" spans="1:7" ht="11.25" customHeight="1">
      <c r="A26" s="12" t="s">
        <v>54</v>
      </c>
      <c r="B26" s="37">
        <v>463.6</v>
      </c>
      <c r="C26" s="37">
        <v>220.4</v>
      </c>
      <c r="D26" s="37">
        <v>76.304000000000002</v>
      </c>
      <c r="E26" s="37">
        <v>37.695999999999998</v>
      </c>
      <c r="F26" s="37">
        <v>540</v>
      </c>
      <c r="G26" s="37">
        <v>258</v>
      </c>
    </row>
    <row r="27" spans="1:7" ht="11.25" customHeight="1">
      <c r="A27" s="12" t="s">
        <v>55</v>
      </c>
      <c r="B27" s="37">
        <v>448.51400000000001</v>
      </c>
      <c r="C27" s="37">
        <v>330.48599999999999</v>
      </c>
      <c r="D27" s="37">
        <v>50.35</v>
      </c>
      <c r="E27" s="37">
        <v>40.85</v>
      </c>
      <c r="F27" s="37">
        <v>499</v>
      </c>
      <c r="G27" s="37">
        <v>371</v>
      </c>
    </row>
    <row r="28" spans="1:7" ht="11.25" customHeight="1">
      <c r="A28" s="12" t="s">
        <v>56</v>
      </c>
      <c r="B28" s="37">
        <v>603.70600000000002</v>
      </c>
      <c r="C28" s="37">
        <v>232.29400000000001</v>
      </c>
      <c r="D28" s="37">
        <v>82.346000000000004</v>
      </c>
      <c r="E28" s="37">
        <v>62.054000000000002</v>
      </c>
      <c r="F28" s="37">
        <v>686</v>
      </c>
      <c r="G28" s="37">
        <v>294</v>
      </c>
    </row>
    <row r="29" spans="1:7" ht="11.25" customHeight="1">
      <c r="A29" s="12" t="s">
        <v>57</v>
      </c>
      <c r="B29" s="37">
        <v>418</v>
      </c>
      <c r="C29" s="37">
        <v>285</v>
      </c>
      <c r="D29" s="37">
        <v>72.010000000000005</v>
      </c>
      <c r="E29" s="37">
        <v>22.99</v>
      </c>
      <c r="F29" s="37">
        <v>490</v>
      </c>
      <c r="G29" s="37">
        <v>308</v>
      </c>
    </row>
    <row r="30" spans="1:7" ht="11.25" customHeight="1">
      <c r="A30" s="12" t="s">
        <v>58</v>
      </c>
      <c r="B30" s="37">
        <v>357.2</v>
      </c>
      <c r="C30" s="37">
        <v>205.2</v>
      </c>
      <c r="D30" s="37">
        <v>37.316000000000003</v>
      </c>
      <c r="E30" s="37">
        <v>19.684000000000001</v>
      </c>
      <c r="F30" s="37">
        <v>394</v>
      </c>
      <c r="G30" s="37">
        <v>225</v>
      </c>
    </row>
    <row r="31" spans="1:7" ht="11.25" customHeight="1">
      <c r="A31" s="12" t="s">
        <v>59</v>
      </c>
      <c r="B31" s="37">
        <v>490.2</v>
      </c>
      <c r="C31" s="37">
        <v>307.8</v>
      </c>
      <c r="D31" s="37">
        <v>42.332000000000001</v>
      </c>
      <c r="E31" s="37">
        <v>71.668000000000006</v>
      </c>
      <c r="F31" s="37">
        <v>532</v>
      </c>
      <c r="G31" s="37">
        <v>380</v>
      </c>
    </row>
    <row r="32" spans="1:7" ht="11.25" customHeight="1">
      <c r="A32" s="12" t="s">
        <v>60</v>
      </c>
      <c r="B32" s="37">
        <v>440.8</v>
      </c>
      <c r="C32" s="37">
        <v>357.2</v>
      </c>
      <c r="D32" s="37">
        <v>42.484000000000002</v>
      </c>
      <c r="E32" s="37">
        <v>41.116</v>
      </c>
      <c r="F32" s="37">
        <v>484</v>
      </c>
      <c r="G32" s="37">
        <v>398</v>
      </c>
    </row>
    <row r="33" spans="1:9" ht="11.25" customHeight="1">
      <c r="A33" s="12" t="s">
        <v>61</v>
      </c>
      <c r="B33" s="37">
        <v>548</v>
      </c>
      <c r="C33" s="37">
        <v>272</v>
      </c>
      <c r="D33" s="37">
        <v>52.52</v>
      </c>
      <c r="E33" s="37">
        <v>47.48</v>
      </c>
      <c r="F33" s="37">
        <v>601</v>
      </c>
      <c r="G33" s="37">
        <v>319</v>
      </c>
    </row>
    <row r="34" spans="1:9" ht="11.25" customHeight="1">
      <c r="A34" s="12" t="s">
        <v>62</v>
      </c>
      <c r="B34" s="37">
        <v>636</v>
      </c>
      <c r="C34" s="37">
        <v>184</v>
      </c>
      <c r="D34" s="37">
        <v>19.239999999999998</v>
      </c>
      <c r="E34" s="37">
        <v>10.76</v>
      </c>
      <c r="F34" s="37">
        <v>655.24</v>
      </c>
      <c r="G34" s="37">
        <v>194.76</v>
      </c>
    </row>
    <row r="35" spans="1:9" ht="11.25" customHeight="1">
      <c r="A35" s="12" t="s">
        <v>63</v>
      </c>
      <c r="B35" s="37">
        <v>568</v>
      </c>
      <c r="C35" s="37">
        <v>272</v>
      </c>
      <c r="D35" s="37">
        <v>48.24</v>
      </c>
      <c r="E35" s="37">
        <v>23.76</v>
      </c>
      <c r="F35" s="37">
        <v>616.24</v>
      </c>
      <c r="G35" s="37">
        <v>295.76</v>
      </c>
    </row>
    <row r="36" spans="1:9" ht="11.25" customHeight="1">
      <c r="A36" s="10" t="s">
        <v>64</v>
      </c>
      <c r="B36" s="37">
        <v>580</v>
      </c>
      <c r="C36" s="37">
        <v>172</v>
      </c>
      <c r="D36" s="37">
        <v>50.4</v>
      </c>
      <c r="E36" s="37">
        <v>21.6</v>
      </c>
      <c r="F36" s="37">
        <v>630.4</v>
      </c>
      <c r="G36" s="37">
        <v>193.6</v>
      </c>
    </row>
    <row r="37" spans="1:9" ht="11.25" customHeight="1">
      <c r="A37" s="10" t="s">
        <v>65</v>
      </c>
      <c r="B37" s="37">
        <v>560</v>
      </c>
      <c r="C37" s="37">
        <v>264</v>
      </c>
      <c r="D37" s="37">
        <v>51.92</v>
      </c>
      <c r="E37" s="37">
        <v>28.08</v>
      </c>
      <c r="F37" s="37">
        <v>611.91999999999996</v>
      </c>
      <c r="G37" s="37">
        <v>292.08</v>
      </c>
    </row>
    <row r="38" spans="1:9" ht="11.25" customHeight="1">
      <c r="A38" s="10" t="s">
        <v>66</v>
      </c>
      <c r="B38" s="37">
        <v>640</v>
      </c>
      <c r="C38" s="37">
        <v>200</v>
      </c>
      <c r="D38" s="37">
        <v>55.04</v>
      </c>
      <c r="E38" s="37">
        <v>8.9600000000000009</v>
      </c>
      <c r="F38" s="37">
        <v>695.04</v>
      </c>
      <c r="G38" s="37">
        <v>208.96</v>
      </c>
    </row>
    <row r="39" spans="1:9" ht="11.25" customHeight="1">
      <c r="A39" s="10" t="s">
        <v>67</v>
      </c>
      <c r="B39" s="37">
        <v>656</v>
      </c>
      <c r="C39" s="37">
        <v>164</v>
      </c>
      <c r="D39" s="37">
        <v>44.6</v>
      </c>
      <c r="E39" s="37">
        <v>17.399999999999999</v>
      </c>
      <c r="F39" s="37">
        <v>700.6</v>
      </c>
      <c r="G39" s="37">
        <v>181.4</v>
      </c>
    </row>
    <row r="40" spans="1:9" ht="11.25" customHeight="1">
      <c r="A40" s="12" t="s">
        <v>68</v>
      </c>
      <c r="B40" s="37">
        <v>648</v>
      </c>
      <c r="C40" s="37">
        <v>200</v>
      </c>
      <c r="D40" s="37">
        <v>32.200000000000003</v>
      </c>
      <c r="E40" s="37">
        <v>7.8</v>
      </c>
      <c r="F40" s="37">
        <v>680.2</v>
      </c>
      <c r="G40" s="37">
        <v>207.8</v>
      </c>
    </row>
    <row r="41" spans="1:9" ht="11.25" customHeight="1">
      <c r="A41" s="12" t="s">
        <v>69</v>
      </c>
      <c r="B41" s="30">
        <v>668</v>
      </c>
      <c r="C41" s="30">
        <v>244</v>
      </c>
      <c r="D41" s="30">
        <v>36.479999999999997</v>
      </c>
      <c r="E41" s="30">
        <v>17.52</v>
      </c>
      <c r="F41" s="30">
        <v>704.48</v>
      </c>
      <c r="G41" s="30">
        <v>261.52</v>
      </c>
    </row>
    <row r="42" spans="1:9" ht="11.25" customHeight="1">
      <c r="A42" s="12" t="s">
        <v>70</v>
      </c>
      <c r="B42" s="30">
        <v>700</v>
      </c>
      <c r="C42" s="30">
        <v>312</v>
      </c>
      <c r="D42" s="30">
        <v>52</v>
      </c>
      <c r="E42" s="30">
        <v>20</v>
      </c>
      <c r="F42" s="30">
        <v>752</v>
      </c>
      <c r="G42" s="30">
        <v>332</v>
      </c>
    </row>
    <row r="43" spans="1:9" ht="11.25" customHeight="1">
      <c r="A43" s="12" t="s">
        <v>71</v>
      </c>
      <c r="B43" s="30">
        <v>688</v>
      </c>
      <c r="C43" s="30">
        <v>168</v>
      </c>
      <c r="D43" s="30">
        <v>24</v>
      </c>
      <c r="E43" s="30">
        <v>6</v>
      </c>
      <c r="F43" s="30">
        <v>711.52</v>
      </c>
      <c r="G43" s="30">
        <v>174.48</v>
      </c>
    </row>
    <row r="44" spans="1:9" ht="11.25" customHeight="1">
      <c r="A44" s="12" t="s">
        <v>72</v>
      </c>
      <c r="B44" s="30">
        <v>652</v>
      </c>
      <c r="C44" s="30">
        <v>356</v>
      </c>
      <c r="D44" s="30">
        <v>33.96</v>
      </c>
      <c r="E44" s="30">
        <v>16.04</v>
      </c>
      <c r="F44" s="30">
        <v>685.96</v>
      </c>
      <c r="G44" s="30">
        <v>372.04</v>
      </c>
    </row>
    <row r="45" spans="1:9" ht="11.25" customHeight="1">
      <c r="A45" s="10" t="s">
        <v>73</v>
      </c>
      <c r="B45" s="30">
        <v>660</v>
      </c>
      <c r="C45" s="30">
        <v>372</v>
      </c>
      <c r="D45" s="30">
        <v>38.96</v>
      </c>
      <c r="E45" s="30">
        <v>17.04</v>
      </c>
      <c r="F45" s="30">
        <v>699</v>
      </c>
      <c r="G45" s="30">
        <v>389</v>
      </c>
    </row>
    <row r="46" spans="1:9" ht="11.25" customHeight="1">
      <c r="A46" s="7" t="s">
        <v>84</v>
      </c>
      <c r="B46" s="104">
        <v>708</v>
      </c>
      <c r="C46" s="104">
        <v>276</v>
      </c>
      <c r="D46" s="104">
        <v>31</v>
      </c>
      <c r="E46" s="104">
        <v>7</v>
      </c>
      <c r="F46" s="104">
        <v>739</v>
      </c>
      <c r="G46" s="104">
        <v>283</v>
      </c>
      <c r="H46" s="17"/>
      <c r="I46" s="17"/>
    </row>
    <row r="47" spans="1:9" ht="11.25" customHeight="1">
      <c r="A47" s="12" t="s">
        <v>34</v>
      </c>
      <c r="B47" s="30"/>
      <c r="C47" s="30"/>
      <c r="D47" s="30"/>
      <c r="E47" s="30"/>
      <c r="F47" s="30"/>
      <c r="G47" s="30"/>
    </row>
    <row r="48" spans="1:9" ht="11.25" customHeight="1">
      <c r="A48" s="12" t="s">
        <v>210</v>
      </c>
      <c r="F48" s="3"/>
      <c r="G48" s="3"/>
    </row>
    <row r="49" spans="1:7" ht="11.25" customHeight="1">
      <c r="A49" s="12" t="s">
        <v>204</v>
      </c>
      <c r="B49" s="1"/>
      <c r="C49" s="1"/>
      <c r="D49" s="1"/>
      <c r="E49" s="1"/>
      <c r="F49" s="3"/>
      <c r="G49" s="3"/>
    </row>
    <row r="50" spans="1:7" ht="11.25" customHeight="1">
      <c r="A50" s="12" t="s">
        <v>292</v>
      </c>
      <c r="B50" s="1"/>
      <c r="C50" s="1"/>
      <c r="D50" s="1"/>
      <c r="E50" s="1"/>
      <c r="F50" s="1"/>
      <c r="G50" s="1"/>
    </row>
  </sheetData>
  <pageMargins left="0.66700000000000004" right="0.66700000000000004" top="0.66700000000000004" bottom="0.72" header="0" footer="0"/>
  <pageSetup firstPageNumber="84" orientation="portrait" useFirstPageNumber="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AE1B1-E8F9-4366-B363-F726F65771C8}">
  <sheetPr transitionEvaluation="1" codeName="Sheet71"/>
  <dimension ref="A1:J51"/>
  <sheetViews>
    <sheetView workbookViewId="0"/>
  </sheetViews>
  <sheetFormatPr defaultColWidth="7.140625" defaultRowHeight="11.25"/>
  <cols>
    <col min="1" max="1" width="11.140625" style="139" customWidth="1"/>
    <col min="2" max="10" width="14.42578125" style="139" customWidth="1"/>
    <col min="11" max="16384" width="7.140625" style="139"/>
  </cols>
  <sheetData>
    <row r="1" spans="1:10" ht="11.25" customHeight="1">
      <c r="A1" s="137" t="s">
        <v>211</v>
      </c>
      <c r="B1" s="138"/>
      <c r="C1" s="138"/>
      <c r="D1" s="138"/>
      <c r="E1" s="138"/>
      <c r="F1" s="138"/>
      <c r="G1" s="138"/>
      <c r="H1" s="138"/>
      <c r="I1" s="138"/>
      <c r="J1" s="138"/>
    </row>
    <row r="2" spans="1:10" ht="33.75">
      <c r="A2" s="140" t="s">
        <v>74</v>
      </c>
      <c r="B2" s="141" t="s">
        <v>126</v>
      </c>
      <c r="C2" s="141" t="s">
        <v>212</v>
      </c>
      <c r="D2" s="141" t="s">
        <v>213</v>
      </c>
      <c r="E2" s="141" t="s">
        <v>214</v>
      </c>
      <c r="F2" s="141" t="s">
        <v>215</v>
      </c>
      <c r="G2" s="141" t="s">
        <v>216</v>
      </c>
      <c r="H2" s="141" t="s">
        <v>135</v>
      </c>
      <c r="I2" s="141" t="s">
        <v>136</v>
      </c>
      <c r="J2" s="141" t="s">
        <v>137</v>
      </c>
    </row>
    <row r="3" spans="1:10" ht="11.25" customHeight="1">
      <c r="A3" s="12" t="s">
        <v>75</v>
      </c>
      <c r="B3" s="142">
        <v>6.22</v>
      </c>
      <c r="C3" s="142">
        <v>-0.33</v>
      </c>
      <c r="D3" s="143">
        <v>2.14</v>
      </c>
      <c r="E3" s="143">
        <v>4.3</v>
      </c>
      <c r="F3" s="143">
        <v>-0.24</v>
      </c>
      <c r="G3" s="143">
        <v>1.21</v>
      </c>
      <c r="H3" s="143">
        <v>5.84</v>
      </c>
      <c r="I3" s="143">
        <v>-0.31</v>
      </c>
      <c r="J3" s="143">
        <v>1.93</v>
      </c>
    </row>
    <row r="4" spans="1:10" ht="11.25" customHeight="1">
      <c r="A4" s="12" t="s">
        <v>76</v>
      </c>
      <c r="B4" s="142">
        <v>7.64</v>
      </c>
      <c r="C4" s="142">
        <v>-2.9</v>
      </c>
      <c r="D4" s="143">
        <v>1.64</v>
      </c>
      <c r="E4" s="143">
        <v>5.13</v>
      </c>
      <c r="F4" s="143">
        <v>-2.9</v>
      </c>
      <c r="G4" s="143">
        <v>0.39</v>
      </c>
      <c r="H4" s="143">
        <v>7.03</v>
      </c>
      <c r="I4" s="143">
        <v>-2.9</v>
      </c>
      <c r="J4" s="143">
        <v>1.32</v>
      </c>
    </row>
    <row r="5" spans="1:10" ht="11.25" customHeight="1">
      <c r="A5" s="12" t="s">
        <v>77</v>
      </c>
      <c r="B5" s="142">
        <v>6.2</v>
      </c>
      <c r="C5" s="142">
        <v>-2.94</v>
      </c>
      <c r="D5" s="143">
        <v>1.22</v>
      </c>
      <c r="E5" s="143">
        <v>5.93</v>
      </c>
      <c r="F5" s="143">
        <v>-2.92</v>
      </c>
      <c r="G5" s="143">
        <v>1.25</v>
      </c>
      <c r="H5" s="143">
        <v>6.14</v>
      </c>
      <c r="I5" s="143">
        <v>-2.94</v>
      </c>
      <c r="J5" s="143">
        <v>1.23</v>
      </c>
    </row>
    <row r="6" spans="1:10" ht="11.25" customHeight="1">
      <c r="A6" s="12" t="s">
        <v>78</v>
      </c>
      <c r="B6" s="142">
        <v>8.16</v>
      </c>
      <c r="C6" s="142">
        <v>-2.06</v>
      </c>
      <c r="D6" s="143">
        <v>3.41</v>
      </c>
      <c r="E6" s="143">
        <v>5.07</v>
      </c>
      <c r="F6" s="143">
        <v>-3.12</v>
      </c>
      <c r="G6" s="143">
        <v>1.63</v>
      </c>
      <c r="H6" s="143">
        <v>7.54</v>
      </c>
      <c r="I6" s="143">
        <v>-2.2400000000000002</v>
      </c>
      <c r="J6" s="143">
        <v>3.08</v>
      </c>
    </row>
    <row r="7" spans="1:10" ht="11.25" customHeight="1">
      <c r="A7" s="12" t="s">
        <v>79</v>
      </c>
      <c r="B7" s="142">
        <v>10.58</v>
      </c>
      <c r="C7" s="142">
        <v>-1.06</v>
      </c>
      <c r="D7" s="143">
        <v>4.4400000000000004</v>
      </c>
      <c r="E7" s="143">
        <v>6.74</v>
      </c>
      <c r="F7" s="143">
        <v>-1.91</v>
      </c>
      <c r="G7" s="143">
        <v>1.54</v>
      </c>
      <c r="H7" s="143">
        <v>9.8000000000000007</v>
      </c>
      <c r="I7" s="143">
        <v>-1.28</v>
      </c>
      <c r="J7" s="143">
        <v>3.76</v>
      </c>
    </row>
    <row r="8" spans="1:10" ht="11.25" customHeight="1">
      <c r="A8" s="12" t="s">
        <v>80</v>
      </c>
      <c r="B8" s="142">
        <v>14.28</v>
      </c>
      <c r="C8" s="142">
        <v>-1.18</v>
      </c>
      <c r="D8" s="143">
        <v>8.5500000000000007</v>
      </c>
      <c r="E8" s="143">
        <v>20.95</v>
      </c>
      <c r="F8" s="143">
        <v>-1.23</v>
      </c>
      <c r="G8" s="143">
        <v>12.28</v>
      </c>
      <c r="H8" s="143">
        <v>15.43</v>
      </c>
      <c r="I8" s="143">
        <v>-1.19</v>
      </c>
      <c r="J8" s="143">
        <v>9.2100000000000009</v>
      </c>
    </row>
    <row r="9" spans="1:10" ht="11.25" customHeight="1">
      <c r="A9" s="12" t="s">
        <v>81</v>
      </c>
      <c r="B9" s="142">
        <v>10.54</v>
      </c>
      <c r="C9" s="142">
        <v>-1.18</v>
      </c>
      <c r="D9" s="143">
        <v>4.2699999999999996</v>
      </c>
      <c r="E9" s="143">
        <v>6.32</v>
      </c>
      <c r="F9" s="143">
        <v>-1.1000000000000001</v>
      </c>
      <c r="G9" s="143">
        <v>1.35</v>
      </c>
      <c r="H9" s="143">
        <v>9.74</v>
      </c>
      <c r="I9" s="143">
        <v>-1.1599999999999999</v>
      </c>
      <c r="J9" s="143">
        <v>3.55</v>
      </c>
    </row>
    <row r="10" spans="1:10" ht="11.25" customHeight="1">
      <c r="A10" s="12" t="s">
        <v>82</v>
      </c>
      <c r="B10" s="142">
        <v>13.44</v>
      </c>
      <c r="C10" s="142">
        <v>-2.04</v>
      </c>
      <c r="D10" s="143">
        <v>7.16</v>
      </c>
      <c r="E10" s="143">
        <v>12.24</v>
      </c>
      <c r="F10" s="143">
        <v>-2.04</v>
      </c>
      <c r="G10" s="143">
        <v>5.65</v>
      </c>
      <c r="H10" s="143">
        <v>13.24</v>
      </c>
      <c r="I10" s="143">
        <v>-2.04</v>
      </c>
      <c r="J10" s="143">
        <v>6.89</v>
      </c>
    </row>
    <row r="11" spans="1:10" ht="11.25" customHeight="1">
      <c r="A11" s="12" t="s">
        <v>83</v>
      </c>
      <c r="B11" s="142">
        <v>15.37</v>
      </c>
      <c r="C11" s="142">
        <v>-1.1100000000000001</v>
      </c>
      <c r="D11" s="143">
        <v>9.3699999999999992</v>
      </c>
      <c r="E11" s="143">
        <v>12.67</v>
      </c>
      <c r="F11" s="143">
        <v>-1.1499999999999999</v>
      </c>
      <c r="G11" s="143">
        <v>6.05</v>
      </c>
      <c r="H11" s="143">
        <v>14.93</v>
      </c>
      <c r="I11" s="143">
        <v>-1.1200000000000001</v>
      </c>
      <c r="J11" s="143">
        <v>8.74</v>
      </c>
    </row>
    <row r="12" spans="1:10" ht="11.25" customHeight="1">
      <c r="A12" s="12" t="s">
        <v>40</v>
      </c>
      <c r="B12" s="142">
        <v>18.23</v>
      </c>
      <c r="C12" s="142">
        <v>0.16</v>
      </c>
      <c r="D12" s="143">
        <v>12.17</v>
      </c>
      <c r="E12" s="143">
        <v>17.93</v>
      </c>
      <c r="F12" s="143">
        <v>-0.23</v>
      </c>
      <c r="G12" s="143">
        <v>11.21</v>
      </c>
      <c r="H12" s="143">
        <v>18.190000000000001</v>
      </c>
      <c r="I12" s="143">
        <v>0.1</v>
      </c>
      <c r="J12" s="143">
        <v>12.02</v>
      </c>
    </row>
    <row r="13" spans="1:10" ht="11.25" customHeight="1">
      <c r="A13" s="12" t="s">
        <v>41</v>
      </c>
      <c r="B13" s="142">
        <v>21</v>
      </c>
      <c r="C13" s="142">
        <v>-0.75</v>
      </c>
      <c r="D13" s="143">
        <v>13.05</v>
      </c>
      <c r="E13" s="143">
        <v>14.4</v>
      </c>
      <c r="F13" s="143">
        <v>-0.6</v>
      </c>
      <c r="G13" s="143">
        <v>8.2200000000000006</v>
      </c>
      <c r="H13" s="143">
        <v>19.649999999999999</v>
      </c>
      <c r="I13" s="143">
        <v>-0.71</v>
      </c>
      <c r="J13" s="143">
        <v>12</v>
      </c>
    </row>
    <row r="14" spans="1:10" ht="11.25" customHeight="1">
      <c r="A14" s="12" t="s">
        <v>42</v>
      </c>
      <c r="B14" s="142">
        <v>16.25</v>
      </c>
      <c r="C14" s="142">
        <v>-1.86</v>
      </c>
      <c r="D14" s="143">
        <v>9.0399999999999991</v>
      </c>
      <c r="E14" s="143">
        <v>17.55</v>
      </c>
      <c r="F14" s="143">
        <v>-1.84</v>
      </c>
      <c r="G14" s="143">
        <v>9.41</v>
      </c>
      <c r="H14" s="143">
        <v>16.57</v>
      </c>
      <c r="I14" s="143">
        <v>-1.85</v>
      </c>
      <c r="J14" s="143">
        <v>9.1300000000000008</v>
      </c>
    </row>
    <row r="15" spans="1:10" ht="11.25" customHeight="1">
      <c r="A15" s="12" t="s">
        <v>43</v>
      </c>
      <c r="B15" s="142">
        <v>14.91</v>
      </c>
      <c r="C15" s="142">
        <v>-1.58</v>
      </c>
      <c r="D15" s="143">
        <v>6.42</v>
      </c>
      <c r="E15" s="143">
        <v>9.31</v>
      </c>
      <c r="F15" s="143">
        <v>-1.55</v>
      </c>
      <c r="G15" s="143">
        <v>4.9000000000000004</v>
      </c>
      <c r="H15" s="143">
        <v>13.74</v>
      </c>
      <c r="I15" s="143">
        <v>-1.58</v>
      </c>
      <c r="J15" s="143">
        <v>6.15</v>
      </c>
    </row>
    <row r="16" spans="1:10" ht="11.25" customHeight="1">
      <c r="A16" s="12" t="s">
        <v>44</v>
      </c>
      <c r="B16" s="142">
        <v>16.39</v>
      </c>
      <c r="C16" s="142">
        <v>-2.46</v>
      </c>
      <c r="D16" s="143">
        <v>6.19</v>
      </c>
      <c r="E16" s="143">
        <v>12.44</v>
      </c>
      <c r="F16" s="143">
        <v>-2.17</v>
      </c>
      <c r="G16" s="143">
        <v>6.12</v>
      </c>
      <c r="H16" s="143">
        <v>15.45</v>
      </c>
      <c r="I16" s="143">
        <v>-2.41</v>
      </c>
      <c r="J16" s="143">
        <v>6.18</v>
      </c>
    </row>
    <row r="17" spans="1:10" ht="11.25" customHeight="1">
      <c r="A17" s="12" t="s">
        <v>45</v>
      </c>
      <c r="B17" s="142">
        <v>16.22</v>
      </c>
      <c r="C17" s="142">
        <v>-2.58</v>
      </c>
      <c r="D17" s="143">
        <v>7.67</v>
      </c>
      <c r="E17" s="143">
        <v>11.32</v>
      </c>
      <c r="F17" s="143">
        <v>-2.61</v>
      </c>
      <c r="G17" s="143">
        <v>6.73</v>
      </c>
      <c r="H17" s="143">
        <v>15.33</v>
      </c>
      <c r="I17" s="143">
        <v>-2.58</v>
      </c>
      <c r="J17" s="143">
        <v>7.52</v>
      </c>
    </row>
    <row r="18" spans="1:10" ht="11.25" customHeight="1">
      <c r="A18" s="12" t="s">
        <v>46</v>
      </c>
      <c r="B18" s="142">
        <v>14.82</v>
      </c>
      <c r="C18" s="142">
        <v>-1.76</v>
      </c>
      <c r="D18" s="143">
        <v>6.77</v>
      </c>
      <c r="E18" s="143">
        <v>10.220000000000001</v>
      </c>
      <c r="F18" s="143">
        <v>-1.76</v>
      </c>
      <c r="G18" s="143">
        <v>4.74</v>
      </c>
      <c r="H18" s="143">
        <v>13.88</v>
      </c>
      <c r="I18" s="143">
        <v>-1.76</v>
      </c>
      <c r="J18" s="143">
        <v>6.37</v>
      </c>
    </row>
    <row r="19" spans="1:10" ht="11.25" customHeight="1">
      <c r="A19" s="10" t="s">
        <v>47</v>
      </c>
      <c r="B19" s="142">
        <v>17.22</v>
      </c>
      <c r="C19" s="142">
        <v>-0.62</v>
      </c>
      <c r="D19" s="143">
        <v>8.49</v>
      </c>
      <c r="E19" s="143">
        <v>13.02</v>
      </c>
      <c r="F19" s="143">
        <v>-0.62</v>
      </c>
      <c r="G19" s="143">
        <v>7.23</v>
      </c>
      <c r="H19" s="143">
        <v>16.72</v>
      </c>
      <c r="I19" s="143">
        <v>-0.62</v>
      </c>
      <c r="J19" s="143">
        <v>8.36</v>
      </c>
    </row>
    <row r="20" spans="1:10" ht="11.25" customHeight="1">
      <c r="A20" s="10" t="s">
        <v>48</v>
      </c>
      <c r="B20" s="142">
        <v>15.52</v>
      </c>
      <c r="C20" s="142">
        <v>-1.24</v>
      </c>
      <c r="D20" s="143">
        <v>6.68</v>
      </c>
      <c r="E20" s="143">
        <v>11.22</v>
      </c>
      <c r="F20" s="143">
        <v>-1.1299999999999999</v>
      </c>
      <c r="G20" s="143">
        <v>5.66</v>
      </c>
      <c r="H20" s="143">
        <v>14.98</v>
      </c>
      <c r="I20" s="143">
        <v>-1.23</v>
      </c>
      <c r="J20" s="143">
        <v>6.57</v>
      </c>
    </row>
    <row r="21" spans="1:10" ht="11.25" customHeight="1">
      <c r="A21" s="10" t="s">
        <v>49</v>
      </c>
      <c r="B21" s="142">
        <v>16.72</v>
      </c>
      <c r="C21" s="142">
        <v>-3.17</v>
      </c>
      <c r="D21" s="143">
        <v>8.84</v>
      </c>
      <c r="E21" s="143">
        <v>14.62</v>
      </c>
      <c r="F21" s="143">
        <v>-3.19</v>
      </c>
      <c r="G21" s="143">
        <v>8.9</v>
      </c>
      <c r="H21" s="143">
        <v>16.309999999999999</v>
      </c>
      <c r="I21" s="143">
        <v>-3.17</v>
      </c>
      <c r="J21" s="143">
        <v>8.85</v>
      </c>
    </row>
    <row r="22" spans="1:10" ht="11.25" customHeight="1">
      <c r="A22" s="10" t="s">
        <v>50</v>
      </c>
      <c r="B22" s="142">
        <v>16.96</v>
      </c>
      <c r="C22" s="142">
        <v>-2.6</v>
      </c>
      <c r="D22" s="143">
        <v>9.34</v>
      </c>
      <c r="E22" s="143">
        <v>17.36</v>
      </c>
      <c r="F22" s="143">
        <v>-2.6</v>
      </c>
      <c r="G22" s="143">
        <v>10.43</v>
      </c>
      <c r="H22" s="143">
        <v>17.02</v>
      </c>
      <c r="I22" s="143">
        <v>-2.6</v>
      </c>
      <c r="J22" s="143">
        <v>9.49</v>
      </c>
    </row>
    <row r="23" spans="1:10" ht="11.25" customHeight="1">
      <c r="A23" s="10" t="s">
        <v>51</v>
      </c>
      <c r="B23" s="142">
        <v>13.9</v>
      </c>
      <c r="C23" s="142">
        <v>-3.6</v>
      </c>
      <c r="D23" s="143">
        <v>5.31</v>
      </c>
      <c r="E23" s="143">
        <v>8.6</v>
      </c>
      <c r="F23" s="143">
        <v>-3.78</v>
      </c>
      <c r="G23" s="143">
        <v>2.74</v>
      </c>
      <c r="H23" s="143">
        <v>13.15</v>
      </c>
      <c r="I23" s="143">
        <v>-3.62</v>
      </c>
      <c r="J23" s="143">
        <v>4.96</v>
      </c>
    </row>
    <row r="24" spans="1:10" ht="11.25" customHeight="1">
      <c r="A24" s="10" t="s">
        <v>52</v>
      </c>
      <c r="B24" s="142">
        <v>18.63</v>
      </c>
      <c r="C24" s="142">
        <v>-3.93</v>
      </c>
      <c r="D24" s="143">
        <v>11.5</v>
      </c>
      <c r="E24" s="143">
        <v>17.23</v>
      </c>
      <c r="F24" s="143">
        <v>-3.94</v>
      </c>
      <c r="G24" s="143">
        <v>10.44</v>
      </c>
      <c r="H24" s="143">
        <v>18.54</v>
      </c>
      <c r="I24" s="143">
        <v>-3.93</v>
      </c>
      <c r="J24" s="143">
        <v>11.36</v>
      </c>
    </row>
    <row r="25" spans="1:10" ht="11.25" customHeight="1">
      <c r="A25" s="10" t="s">
        <v>53</v>
      </c>
      <c r="B25" s="142">
        <v>15.56</v>
      </c>
      <c r="C25" s="142">
        <v>-4.04</v>
      </c>
      <c r="D25" s="143">
        <v>6.66</v>
      </c>
      <c r="E25" s="143">
        <v>14.54</v>
      </c>
      <c r="F25" s="143">
        <v>-4.04</v>
      </c>
      <c r="G25" s="143">
        <v>5.54</v>
      </c>
      <c r="H25" s="143">
        <v>15.45</v>
      </c>
      <c r="I25" s="143">
        <v>-4.04</v>
      </c>
      <c r="J25" s="143">
        <v>6.53</v>
      </c>
    </row>
    <row r="26" spans="1:10" ht="11.25" customHeight="1">
      <c r="A26" s="12" t="s">
        <v>54</v>
      </c>
      <c r="B26" s="142">
        <v>14.9</v>
      </c>
      <c r="C26" s="142">
        <v>-4.91</v>
      </c>
      <c r="D26" s="143">
        <v>8.52</v>
      </c>
      <c r="E26" s="143">
        <v>9.9</v>
      </c>
      <c r="F26" s="143">
        <v>-4.91</v>
      </c>
      <c r="G26" s="143">
        <v>5</v>
      </c>
      <c r="H26" s="143">
        <v>14.19</v>
      </c>
      <c r="I26" s="143">
        <v>-4.91</v>
      </c>
      <c r="J26" s="143">
        <v>8.01</v>
      </c>
    </row>
    <row r="27" spans="1:10" ht="11.25" customHeight="1">
      <c r="A27" s="12" t="s">
        <v>55</v>
      </c>
      <c r="B27" s="142">
        <v>18.21</v>
      </c>
      <c r="C27" s="142">
        <v>-5.03</v>
      </c>
      <c r="D27" s="143">
        <v>8.35</v>
      </c>
      <c r="E27" s="143">
        <v>16.11</v>
      </c>
      <c r="F27" s="143">
        <v>-5.03</v>
      </c>
      <c r="G27" s="143">
        <v>6.64</v>
      </c>
      <c r="H27" s="143">
        <v>18</v>
      </c>
      <c r="I27" s="143">
        <v>-5.03</v>
      </c>
      <c r="J27" s="143">
        <v>8.17</v>
      </c>
    </row>
    <row r="28" spans="1:10" ht="11.25" customHeight="1">
      <c r="A28" s="12" t="s">
        <v>56</v>
      </c>
      <c r="B28" s="142">
        <v>18.420000000000002</v>
      </c>
      <c r="C28" s="142">
        <v>-5.68</v>
      </c>
      <c r="D28" s="143">
        <v>11.72</v>
      </c>
      <c r="E28" s="143">
        <v>11.42</v>
      </c>
      <c r="F28" s="143">
        <v>-5.71</v>
      </c>
      <c r="G28" s="143">
        <v>4.0599999999999996</v>
      </c>
      <c r="H28" s="143">
        <v>17.579999999999998</v>
      </c>
      <c r="I28" s="143">
        <v>-5.69</v>
      </c>
      <c r="J28" s="143">
        <v>10.59</v>
      </c>
    </row>
    <row r="29" spans="1:10" ht="11.25" customHeight="1">
      <c r="A29" s="12" t="s">
        <v>57</v>
      </c>
      <c r="B29" s="142">
        <v>30.71</v>
      </c>
      <c r="C29" s="142">
        <v>-5.84</v>
      </c>
      <c r="D29" s="143">
        <v>15.89</v>
      </c>
      <c r="E29" s="143">
        <v>23.81</v>
      </c>
      <c r="F29" s="143">
        <v>-5.84</v>
      </c>
      <c r="G29" s="143">
        <v>16.63</v>
      </c>
      <c r="H29" s="143">
        <v>29.7</v>
      </c>
      <c r="I29" s="143">
        <v>-5.84</v>
      </c>
      <c r="J29" s="143">
        <v>15.98</v>
      </c>
    </row>
    <row r="30" spans="1:10" ht="11.25" customHeight="1">
      <c r="A30" s="12" t="s">
        <v>58</v>
      </c>
      <c r="B30" s="142">
        <v>45.1</v>
      </c>
      <c r="C30" s="142">
        <v>-5.97</v>
      </c>
      <c r="D30" s="143">
        <v>26.47</v>
      </c>
      <c r="E30" s="143">
        <v>45.6</v>
      </c>
      <c r="F30" s="143">
        <v>-5.97</v>
      </c>
      <c r="G30" s="143">
        <v>27.79</v>
      </c>
      <c r="H30" s="143">
        <v>45.15</v>
      </c>
      <c r="I30" s="143">
        <v>-5.97</v>
      </c>
      <c r="J30" s="143">
        <v>26.59</v>
      </c>
    </row>
    <row r="31" spans="1:10" ht="11.25" customHeight="1">
      <c r="A31" s="12" t="s">
        <v>59</v>
      </c>
      <c r="B31" s="142">
        <v>16.68</v>
      </c>
      <c r="C31" s="144" t="s">
        <v>37</v>
      </c>
      <c r="D31" s="143">
        <v>8.9</v>
      </c>
      <c r="E31" s="143">
        <v>16.38</v>
      </c>
      <c r="F31" s="145" t="s">
        <v>37</v>
      </c>
      <c r="G31" s="143">
        <v>4.24</v>
      </c>
      <c r="H31" s="143">
        <v>16.66</v>
      </c>
      <c r="I31" s="145" t="s">
        <v>37</v>
      </c>
      <c r="J31" s="143">
        <v>8.32</v>
      </c>
    </row>
    <row r="32" spans="1:10" ht="11.25" customHeight="1">
      <c r="A32" s="12" t="s">
        <v>60</v>
      </c>
      <c r="B32" s="144" t="s">
        <v>37</v>
      </c>
      <c r="C32" s="144" t="s">
        <v>37</v>
      </c>
      <c r="D32" s="143">
        <v>11.52</v>
      </c>
      <c r="E32" s="145" t="s">
        <v>37</v>
      </c>
      <c r="F32" s="145" t="s">
        <v>37</v>
      </c>
      <c r="G32" s="143">
        <v>9.14</v>
      </c>
      <c r="H32" s="145" t="s">
        <v>37</v>
      </c>
      <c r="I32" s="145" t="s">
        <v>37</v>
      </c>
      <c r="J32" s="143">
        <v>11.29</v>
      </c>
    </row>
    <row r="33" spans="1:10" ht="11.25" customHeight="1">
      <c r="A33" s="12" t="s">
        <v>61</v>
      </c>
      <c r="B33" s="144" t="s">
        <v>37</v>
      </c>
      <c r="C33" s="144" t="s">
        <v>37</v>
      </c>
      <c r="D33" s="143">
        <v>11.31</v>
      </c>
      <c r="E33" s="145" t="s">
        <v>37</v>
      </c>
      <c r="F33" s="145" t="s">
        <v>37</v>
      </c>
      <c r="G33" s="143">
        <v>7.87</v>
      </c>
      <c r="H33" s="145" t="s">
        <v>37</v>
      </c>
      <c r="I33" s="145" t="s">
        <v>37</v>
      </c>
      <c r="J33" s="143">
        <v>10.93</v>
      </c>
    </row>
    <row r="34" spans="1:10" ht="11.25" customHeight="1">
      <c r="A34" s="12" t="s">
        <v>62</v>
      </c>
      <c r="B34" s="144" t="s">
        <v>37</v>
      </c>
      <c r="C34" s="144" t="s">
        <v>37</v>
      </c>
      <c r="D34" s="143">
        <v>15.27</v>
      </c>
      <c r="E34" s="145" t="s">
        <v>37</v>
      </c>
      <c r="F34" s="145" t="s">
        <v>37</v>
      </c>
      <c r="G34" s="143">
        <v>11.27</v>
      </c>
      <c r="H34" s="145" t="s">
        <v>37</v>
      </c>
      <c r="I34" s="145" t="s">
        <v>37</v>
      </c>
      <c r="J34" s="143">
        <v>15.13</v>
      </c>
    </row>
    <row r="35" spans="1:10" ht="11.25" customHeight="1">
      <c r="A35" s="12" t="s">
        <v>63</v>
      </c>
      <c r="B35" s="144" t="s">
        <v>37</v>
      </c>
      <c r="C35" s="144" t="s">
        <v>37</v>
      </c>
      <c r="D35" s="143">
        <v>12.1</v>
      </c>
      <c r="E35" s="145" t="s">
        <v>37</v>
      </c>
      <c r="F35" s="145" t="s">
        <v>37</v>
      </c>
      <c r="G35" s="143">
        <v>11.36</v>
      </c>
      <c r="H35" s="145" t="s">
        <v>37</v>
      </c>
      <c r="I35" s="145" t="s">
        <v>37</v>
      </c>
      <c r="J35" s="143">
        <v>12.05</v>
      </c>
    </row>
    <row r="36" spans="1:10" ht="11.25" customHeight="1">
      <c r="A36" s="10" t="s">
        <v>64</v>
      </c>
      <c r="B36" s="144" t="s">
        <v>37</v>
      </c>
      <c r="C36" s="144" t="s">
        <v>37</v>
      </c>
      <c r="D36" s="144" t="s">
        <v>37</v>
      </c>
      <c r="E36" s="144" t="s">
        <v>37</v>
      </c>
      <c r="F36" s="144" t="s">
        <v>37</v>
      </c>
      <c r="G36" s="144" t="s">
        <v>37</v>
      </c>
      <c r="H36" s="144" t="s">
        <v>37</v>
      </c>
      <c r="I36" s="144" t="s">
        <v>37</v>
      </c>
      <c r="J36" s="143">
        <v>25.4</v>
      </c>
    </row>
    <row r="37" spans="1:10" ht="11.25" customHeight="1">
      <c r="A37" s="10" t="s">
        <v>65</v>
      </c>
      <c r="B37" s="144" t="s">
        <v>37</v>
      </c>
      <c r="C37" s="144" t="s">
        <v>37</v>
      </c>
      <c r="D37" s="145" t="s">
        <v>37</v>
      </c>
      <c r="E37" s="145" t="s">
        <v>37</v>
      </c>
      <c r="F37" s="145" t="s">
        <v>37</v>
      </c>
      <c r="G37" s="145" t="s">
        <v>37</v>
      </c>
      <c r="H37" s="145" t="s">
        <v>37</v>
      </c>
      <c r="I37" s="145" t="s">
        <v>37</v>
      </c>
      <c r="J37" s="143">
        <v>25.1</v>
      </c>
    </row>
    <row r="38" spans="1:10" ht="11.25" customHeight="1">
      <c r="A38" s="10" t="s">
        <v>66</v>
      </c>
      <c r="B38" s="144" t="s">
        <v>37</v>
      </c>
      <c r="C38" s="144" t="s">
        <v>37</v>
      </c>
      <c r="D38" s="145" t="s">
        <v>37</v>
      </c>
      <c r="E38" s="145" t="s">
        <v>37</v>
      </c>
      <c r="F38" s="145" t="s">
        <v>37</v>
      </c>
      <c r="G38" s="145" t="s">
        <v>37</v>
      </c>
      <c r="H38" s="145" t="s">
        <v>37</v>
      </c>
      <c r="I38" s="145" t="s">
        <v>37</v>
      </c>
      <c r="J38" s="143">
        <v>27.44</v>
      </c>
    </row>
    <row r="39" spans="1:10" ht="11.25" customHeight="1">
      <c r="A39" s="10" t="s">
        <v>67</v>
      </c>
      <c r="B39" s="144" t="s">
        <v>37</v>
      </c>
      <c r="C39" s="144" t="s">
        <v>37</v>
      </c>
      <c r="D39" s="143">
        <v>28.88</v>
      </c>
      <c r="E39" s="145" t="s">
        <v>37</v>
      </c>
      <c r="F39" s="145" t="s">
        <v>37</v>
      </c>
      <c r="G39" s="143">
        <v>23.46</v>
      </c>
      <c r="H39" s="145" t="s">
        <v>37</v>
      </c>
      <c r="I39" s="145" t="s">
        <v>37</v>
      </c>
      <c r="J39" s="143">
        <v>28.5</v>
      </c>
    </row>
    <row r="40" spans="1:10" ht="11.25" customHeight="1">
      <c r="A40" s="12" t="s">
        <v>68</v>
      </c>
      <c r="B40" s="144" t="s">
        <v>37</v>
      </c>
      <c r="C40" s="144" t="s">
        <v>37</v>
      </c>
      <c r="D40" s="143">
        <v>25.94</v>
      </c>
      <c r="E40" s="145" t="s">
        <v>37</v>
      </c>
      <c r="F40" s="145" t="s">
        <v>37</v>
      </c>
      <c r="G40" s="143">
        <v>27.94</v>
      </c>
      <c r="H40" s="145" t="s">
        <v>37</v>
      </c>
      <c r="I40" s="145" t="s">
        <v>37</v>
      </c>
      <c r="J40" s="143">
        <v>26.03</v>
      </c>
    </row>
    <row r="41" spans="1:10" ht="11.25" customHeight="1">
      <c r="A41" s="12" t="s">
        <v>69</v>
      </c>
      <c r="B41" s="144" t="s">
        <v>37</v>
      </c>
      <c r="C41" s="144" t="s">
        <v>37</v>
      </c>
      <c r="D41" s="143">
        <v>22.74</v>
      </c>
      <c r="E41" s="145" t="s">
        <v>37</v>
      </c>
      <c r="F41" s="145" t="s">
        <v>37</v>
      </c>
      <c r="G41" s="143">
        <v>25.39</v>
      </c>
      <c r="H41" s="145" t="s">
        <v>37</v>
      </c>
      <c r="I41" s="145" t="s">
        <v>37</v>
      </c>
      <c r="J41" s="143">
        <v>22.88</v>
      </c>
    </row>
    <row r="42" spans="1:10" ht="11.25" customHeight="1">
      <c r="A42" s="12" t="s">
        <v>70</v>
      </c>
      <c r="B42" s="144" t="s">
        <v>37</v>
      </c>
      <c r="C42" s="144" t="s">
        <v>37</v>
      </c>
      <c r="D42" s="143">
        <v>17.95</v>
      </c>
      <c r="E42" s="145" t="s">
        <v>37</v>
      </c>
      <c r="F42" s="145" t="s">
        <v>37</v>
      </c>
      <c r="G42" s="143">
        <v>21.38</v>
      </c>
      <c r="H42" s="145" t="s">
        <v>37</v>
      </c>
      <c r="I42" s="145" t="s">
        <v>37</v>
      </c>
      <c r="J42" s="143">
        <v>18.18</v>
      </c>
    </row>
    <row r="43" spans="1:10" ht="11.25" customHeight="1">
      <c r="A43" s="12" t="s">
        <v>71</v>
      </c>
      <c r="B43" s="144" t="s">
        <v>37</v>
      </c>
      <c r="C43" s="144" t="s">
        <v>37</v>
      </c>
      <c r="D43" s="143">
        <v>23.3</v>
      </c>
      <c r="E43" s="145" t="s">
        <v>37</v>
      </c>
      <c r="F43" s="145" t="s">
        <v>37</v>
      </c>
      <c r="G43" s="143">
        <v>21.3</v>
      </c>
      <c r="H43" s="145" t="s">
        <v>37</v>
      </c>
      <c r="I43" s="145" t="s">
        <v>37</v>
      </c>
      <c r="J43" s="143">
        <v>23.23</v>
      </c>
    </row>
    <row r="44" spans="1:10" ht="11.25" customHeight="1">
      <c r="A44" s="12" t="s">
        <v>72</v>
      </c>
      <c r="B44" s="144" t="s">
        <v>37</v>
      </c>
      <c r="C44" s="144" t="s">
        <v>37</v>
      </c>
      <c r="D44" s="143">
        <v>15.6</v>
      </c>
      <c r="E44" s="145" t="s">
        <v>37</v>
      </c>
      <c r="F44" s="145" t="s">
        <v>37</v>
      </c>
      <c r="G44" s="143">
        <v>18.75</v>
      </c>
      <c r="H44" s="145" t="s">
        <v>37</v>
      </c>
      <c r="I44" s="145" t="s">
        <v>37</v>
      </c>
      <c r="J44" s="143">
        <v>15.74</v>
      </c>
    </row>
    <row r="45" spans="1:10" ht="11.25" customHeight="1">
      <c r="A45" s="10" t="s">
        <v>73</v>
      </c>
      <c r="B45" s="144" t="s">
        <v>37</v>
      </c>
      <c r="C45" s="144" t="s">
        <v>37</v>
      </c>
      <c r="D45" s="143">
        <v>14.24</v>
      </c>
      <c r="E45" s="145" t="s">
        <v>37</v>
      </c>
      <c r="F45" s="145" t="s">
        <v>37</v>
      </c>
      <c r="G45" s="143">
        <v>16.04</v>
      </c>
      <c r="H45" s="145" t="s">
        <v>37</v>
      </c>
      <c r="I45" s="145" t="s">
        <v>37</v>
      </c>
      <c r="J45" s="143">
        <v>14.33</v>
      </c>
    </row>
    <row r="46" spans="1:10" ht="11.25" customHeight="1">
      <c r="A46" s="7" t="s">
        <v>84</v>
      </c>
      <c r="B46" s="146" t="s">
        <v>37</v>
      </c>
      <c r="C46" s="146" t="s">
        <v>37</v>
      </c>
      <c r="D46" s="147">
        <v>20.29</v>
      </c>
      <c r="E46" s="148" t="s">
        <v>37</v>
      </c>
      <c r="F46" s="148" t="s">
        <v>37</v>
      </c>
      <c r="G46" s="147">
        <v>23.45</v>
      </c>
      <c r="H46" s="148" t="s">
        <v>37</v>
      </c>
      <c r="I46" s="148" t="s">
        <v>37</v>
      </c>
      <c r="J46" s="147">
        <v>20.41</v>
      </c>
    </row>
    <row r="47" spans="1:10" ht="11.25" customHeight="1">
      <c r="A47" s="10" t="s">
        <v>33</v>
      </c>
      <c r="B47" s="149"/>
      <c r="C47" s="150"/>
      <c r="D47" s="149"/>
      <c r="E47" s="149"/>
      <c r="F47" s="150"/>
      <c r="G47" s="151"/>
      <c r="H47" s="149"/>
      <c r="I47" s="150"/>
      <c r="J47" s="149"/>
    </row>
    <row r="48" spans="1:10" ht="11.25" customHeight="1">
      <c r="A48" s="152" t="s">
        <v>203</v>
      </c>
    </row>
    <row r="49" spans="1:2" ht="11.25" customHeight="1">
      <c r="A49" s="139" t="s">
        <v>295</v>
      </c>
    </row>
    <row r="50" spans="1:2" ht="11.25" customHeight="1">
      <c r="A50" s="9" t="s">
        <v>217</v>
      </c>
      <c r="B50" s="9"/>
    </row>
    <row r="51" spans="1:2" ht="11.25" customHeight="1"/>
  </sheetData>
  <pageMargins left="0.66700000000000004" right="0.66700000000000004" top="0.66700000000000004" bottom="0.72" header="0" footer="0"/>
  <pageSetup firstPageNumber="85" orientation="portrait" useFirstPageNumber="1" copies="3"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1A63B-F57F-4045-9C94-492B2D6E69E3}">
  <sheetPr transitionEvaluation="1" codeName="Sheet72"/>
  <dimension ref="A1:M45"/>
  <sheetViews>
    <sheetView workbookViewId="0"/>
  </sheetViews>
  <sheetFormatPr defaultColWidth="9.7109375" defaultRowHeight="11.25"/>
  <cols>
    <col min="1" max="16384" width="9.7109375" style="9"/>
  </cols>
  <sheetData>
    <row r="1" spans="1:13" ht="11.25" customHeight="1">
      <c r="A1" s="65" t="s">
        <v>218</v>
      </c>
      <c r="B1" s="66"/>
      <c r="C1" s="66"/>
      <c r="D1" s="66"/>
      <c r="E1" s="66"/>
      <c r="F1" s="66"/>
      <c r="G1" s="66"/>
      <c r="H1" s="66"/>
      <c r="I1" s="66"/>
      <c r="J1" s="66"/>
      <c r="K1" s="66"/>
      <c r="L1" s="66"/>
      <c r="M1" s="66"/>
    </row>
    <row r="2" spans="1:13" s="27" customFormat="1" ht="33.75">
      <c r="A2" s="62" t="s">
        <v>140</v>
      </c>
      <c r="B2" s="18" t="s">
        <v>151</v>
      </c>
      <c r="C2" s="67" t="s">
        <v>152</v>
      </c>
      <c r="D2" s="67" t="s">
        <v>141</v>
      </c>
      <c r="E2" s="67" t="s">
        <v>142</v>
      </c>
      <c r="F2" s="67" t="s">
        <v>143</v>
      </c>
      <c r="G2" s="67" t="s">
        <v>144</v>
      </c>
      <c r="H2" s="67" t="s">
        <v>145</v>
      </c>
      <c r="I2" s="67" t="s">
        <v>146</v>
      </c>
      <c r="J2" s="32" t="s">
        <v>147</v>
      </c>
      <c r="K2" s="32" t="s">
        <v>148</v>
      </c>
      <c r="L2" s="32" t="s">
        <v>149</v>
      </c>
      <c r="M2" s="67" t="s">
        <v>150</v>
      </c>
    </row>
    <row r="3" spans="1:13" ht="11.25" customHeight="1">
      <c r="A3" s="12" t="s">
        <v>75</v>
      </c>
      <c r="B3" s="68">
        <v>7.83</v>
      </c>
      <c r="C3" s="68">
        <v>4.99</v>
      </c>
      <c r="D3" s="68">
        <v>2.4300000000000002</v>
      </c>
      <c r="E3" s="68">
        <v>1.37</v>
      </c>
      <c r="F3" s="68">
        <v>0.77</v>
      </c>
      <c r="G3" s="68">
        <v>0.22</v>
      </c>
      <c r="H3" s="68">
        <v>0.1</v>
      </c>
      <c r="I3" s="68">
        <v>0.05</v>
      </c>
      <c r="J3" s="68">
        <v>0.36</v>
      </c>
      <c r="K3" s="56" t="s">
        <v>158</v>
      </c>
      <c r="L3" s="56" t="s">
        <v>158</v>
      </c>
      <c r="M3" s="56" t="s">
        <v>158</v>
      </c>
    </row>
    <row r="4" spans="1:13" ht="11.25" customHeight="1">
      <c r="A4" s="12" t="s">
        <v>76</v>
      </c>
      <c r="B4" s="68">
        <v>6.41</v>
      </c>
      <c r="C4" s="68">
        <v>0.81</v>
      </c>
      <c r="D4" s="68">
        <v>0.3</v>
      </c>
      <c r="E4" s="68">
        <v>0.01</v>
      </c>
      <c r="F4" s="68">
        <v>0.56000000000000005</v>
      </c>
      <c r="G4" s="68">
        <v>1.41</v>
      </c>
      <c r="H4" s="68">
        <v>1.65</v>
      </c>
      <c r="I4" s="68">
        <v>0.41</v>
      </c>
      <c r="J4" s="56" t="s">
        <v>158</v>
      </c>
      <c r="K4" s="56" t="s">
        <v>158</v>
      </c>
      <c r="L4" s="56" t="s">
        <v>158</v>
      </c>
      <c r="M4" s="56" t="s">
        <v>158</v>
      </c>
    </row>
    <row r="5" spans="1:13" ht="11.25" customHeight="1">
      <c r="A5" s="12" t="s">
        <v>77</v>
      </c>
      <c r="B5" s="68">
        <v>5.65</v>
      </c>
      <c r="C5" s="68">
        <v>1.65</v>
      </c>
      <c r="D5" s="68">
        <v>1.4</v>
      </c>
      <c r="E5" s="68">
        <v>0.55000000000000004</v>
      </c>
      <c r="F5" s="68">
        <v>0.22</v>
      </c>
      <c r="G5" s="68">
        <v>0.37</v>
      </c>
      <c r="H5" s="68">
        <v>0.19</v>
      </c>
      <c r="I5" s="68">
        <v>0.03</v>
      </c>
      <c r="J5" s="56" t="s">
        <v>158</v>
      </c>
      <c r="K5" s="56" t="s">
        <v>158</v>
      </c>
      <c r="L5" s="56" t="s">
        <v>158</v>
      </c>
      <c r="M5" s="56" t="s">
        <v>158</v>
      </c>
    </row>
    <row r="6" spans="1:13" ht="11.25" customHeight="1">
      <c r="A6" s="12" t="s">
        <v>78</v>
      </c>
      <c r="B6" s="68">
        <v>5.92</v>
      </c>
      <c r="C6" s="68">
        <v>3.38</v>
      </c>
      <c r="D6" s="68">
        <v>1.18</v>
      </c>
      <c r="E6" s="68">
        <v>0.56000000000000005</v>
      </c>
      <c r="F6" s="68">
        <v>0.14000000000000001</v>
      </c>
      <c r="G6" s="68">
        <v>0.14000000000000001</v>
      </c>
      <c r="H6" s="68">
        <v>0.71</v>
      </c>
      <c r="I6" s="68">
        <v>1.41</v>
      </c>
      <c r="J6" s="68">
        <v>4.34</v>
      </c>
      <c r="K6" s="56" t="s">
        <v>158</v>
      </c>
      <c r="L6" s="56" t="s">
        <v>158</v>
      </c>
      <c r="M6" s="56" t="s">
        <v>158</v>
      </c>
    </row>
    <row r="7" spans="1:13" ht="11.25" customHeight="1">
      <c r="A7" s="12" t="s">
        <v>79</v>
      </c>
      <c r="B7" s="68">
        <v>7.32</v>
      </c>
      <c r="C7" s="68">
        <v>2.5499999999999998</v>
      </c>
      <c r="D7" s="68">
        <v>1.3</v>
      </c>
      <c r="E7" s="68">
        <v>1.75</v>
      </c>
      <c r="F7" s="68">
        <v>0.89</v>
      </c>
      <c r="G7" s="68">
        <v>-0.01</v>
      </c>
      <c r="H7" s="68">
        <v>-1.1499999999999999</v>
      </c>
      <c r="I7" s="68">
        <v>-1.06</v>
      </c>
      <c r="J7" s="56" t="s">
        <v>158</v>
      </c>
      <c r="K7" s="56" t="s">
        <v>158</v>
      </c>
      <c r="L7" s="56" t="s">
        <v>158</v>
      </c>
      <c r="M7" s="56" t="s">
        <v>158</v>
      </c>
    </row>
    <row r="8" spans="1:13" ht="11.25" customHeight="1">
      <c r="A8" s="12" t="s">
        <v>80</v>
      </c>
      <c r="B8" s="68">
        <v>27.05</v>
      </c>
      <c r="C8" s="68">
        <v>30.22</v>
      </c>
      <c r="D8" s="68">
        <v>10.16</v>
      </c>
      <c r="E8" s="68">
        <v>6.78</v>
      </c>
      <c r="F8" s="68">
        <v>5</v>
      </c>
      <c r="G8" s="68">
        <v>1.88</v>
      </c>
      <c r="H8" s="68">
        <v>-0.49</v>
      </c>
      <c r="I8" s="68">
        <v>-0.81</v>
      </c>
      <c r="J8" s="68">
        <v>10.1</v>
      </c>
      <c r="K8" s="56" t="s">
        <v>158</v>
      </c>
      <c r="L8" s="56" t="s">
        <v>158</v>
      </c>
      <c r="M8" s="56" t="s">
        <v>158</v>
      </c>
    </row>
    <row r="9" spans="1:13" ht="11.25" customHeight="1">
      <c r="A9" s="12" t="s">
        <v>81</v>
      </c>
      <c r="B9" s="68">
        <v>2.27</v>
      </c>
      <c r="C9" s="68">
        <v>3.37</v>
      </c>
      <c r="D9" s="68">
        <v>2.41</v>
      </c>
      <c r="E9" s="68">
        <v>1.7</v>
      </c>
      <c r="F9" s="68">
        <v>0.83</v>
      </c>
      <c r="G9" s="68">
        <v>0.47</v>
      </c>
      <c r="H9" s="68">
        <v>-0.09</v>
      </c>
      <c r="I9" s="68">
        <v>-0.78</v>
      </c>
      <c r="J9" s="68">
        <v>-2.3199999999999998</v>
      </c>
      <c r="K9" s="56" t="s">
        <v>158</v>
      </c>
      <c r="L9" s="56" t="s">
        <v>158</v>
      </c>
      <c r="M9" s="56" t="s">
        <v>158</v>
      </c>
    </row>
    <row r="10" spans="1:13" ht="11.25" customHeight="1">
      <c r="A10" s="12" t="s">
        <v>82</v>
      </c>
      <c r="B10" s="68">
        <v>10.77</v>
      </c>
      <c r="C10" s="68">
        <v>9.6199999999999992</v>
      </c>
      <c r="D10" s="68">
        <v>6.96</v>
      </c>
      <c r="E10" s="68">
        <v>3.63</v>
      </c>
      <c r="F10" s="68">
        <v>1.58</v>
      </c>
      <c r="G10" s="68">
        <v>2.29</v>
      </c>
      <c r="H10" s="68">
        <v>5.72</v>
      </c>
      <c r="I10" s="68">
        <v>-1.28</v>
      </c>
      <c r="J10" s="56" t="s">
        <v>158</v>
      </c>
      <c r="K10" s="56" t="s">
        <v>158</v>
      </c>
      <c r="L10" s="56" t="s">
        <v>158</v>
      </c>
      <c r="M10" s="56" t="s">
        <v>158</v>
      </c>
    </row>
    <row r="11" spans="1:13" ht="11.25" customHeight="1">
      <c r="A11" s="12" t="s">
        <v>83</v>
      </c>
      <c r="B11" s="68">
        <v>12.39</v>
      </c>
      <c r="C11" s="68">
        <v>8.86</v>
      </c>
      <c r="D11" s="68">
        <v>6.02</v>
      </c>
      <c r="E11" s="68">
        <v>4.18</v>
      </c>
      <c r="F11" s="68">
        <v>3.1</v>
      </c>
      <c r="G11" s="68">
        <v>1.66</v>
      </c>
      <c r="H11" s="68">
        <v>4.5599999999999996</v>
      </c>
      <c r="I11" s="56" t="s">
        <v>158</v>
      </c>
      <c r="J11" s="56" t="s">
        <v>158</v>
      </c>
      <c r="K11" s="56" t="s">
        <v>158</v>
      </c>
      <c r="L11" s="56" t="s">
        <v>158</v>
      </c>
      <c r="M11" s="56" t="s">
        <v>158</v>
      </c>
    </row>
    <row r="12" spans="1:13" ht="11.25" customHeight="1">
      <c r="A12" s="12" t="s">
        <v>40</v>
      </c>
      <c r="B12" s="68">
        <v>18.89</v>
      </c>
      <c r="C12" s="68">
        <v>16.72</v>
      </c>
      <c r="D12" s="68">
        <v>10.220000000000001</v>
      </c>
      <c r="E12" s="68">
        <v>6.65</v>
      </c>
      <c r="F12" s="68">
        <v>6.59</v>
      </c>
      <c r="G12" s="68">
        <v>6.21</v>
      </c>
      <c r="H12" s="56" t="s">
        <v>158</v>
      </c>
      <c r="I12" s="56" t="s">
        <v>158</v>
      </c>
      <c r="J12" s="56" t="s">
        <v>158</v>
      </c>
      <c r="K12" s="56" t="s">
        <v>158</v>
      </c>
      <c r="L12" s="56" t="s">
        <v>158</v>
      </c>
      <c r="M12" s="56" t="s">
        <v>158</v>
      </c>
    </row>
    <row r="13" spans="1:13" ht="11.25" customHeight="1">
      <c r="A13" s="12" t="s">
        <v>41</v>
      </c>
      <c r="B13" s="68">
        <v>15.08</v>
      </c>
      <c r="C13" s="68">
        <v>12.25</v>
      </c>
      <c r="D13" s="68">
        <v>5.12</v>
      </c>
      <c r="E13" s="68">
        <v>3.26</v>
      </c>
      <c r="F13" s="68">
        <v>10.35</v>
      </c>
      <c r="G13" s="68">
        <v>8.42</v>
      </c>
      <c r="H13" s="68">
        <v>12.09</v>
      </c>
      <c r="I13" s="56" t="s">
        <v>158</v>
      </c>
      <c r="J13" s="56" t="s">
        <v>158</v>
      </c>
      <c r="K13" s="56" t="s">
        <v>158</v>
      </c>
      <c r="L13" s="56" t="s">
        <v>158</v>
      </c>
      <c r="M13" s="56" t="s">
        <v>158</v>
      </c>
    </row>
    <row r="14" spans="1:13" ht="11.25" customHeight="1">
      <c r="A14" s="12" t="s">
        <v>42</v>
      </c>
      <c r="B14" s="68">
        <v>28.92</v>
      </c>
      <c r="C14" s="68">
        <v>21.69</v>
      </c>
      <c r="D14" s="68">
        <v>12.82</v>
      </c>
      <c r="E14" s="68">
        <v>5.59</v>
      </c>
      <c r="F14" s="68">
        <v>4.21</v>
      </c>
      <c r="G14" s="68">
        <v>2.06</v>
      </c>
      <c r="H14" s="68">
        <v>1.61</v>
      </c>
      <c r="I14" s="68">
        <v>1.55</v>
      </c>
      <c r="J14" s="56" t="s">
        <v>158</v>
      </c>
      <c r="K14" s="56" t="s">
        <v>158</v>
      </c>
      <c r="L14" s="56" t="s">
        <v>158</v>
      </c>
      <c r="M14" s="68">
        <v>17.72</v>
      </c>
    </row>
    <row r="15" spans="1:13" ht="11.25" customHeight="1">
      <c r="A15" s="12" t="s">
        <v>43</v>
      </c>
      <c r="B15" s="68">
        <v>12.96</v>
      </c>
      <c r="C15" s="68">
        <v>6.16</v>
      </c>
      <c r="D15" s="68">
        <v>2.98</v>
      </c>
      <c r="E15" s="68">
        <v>3.14</v>
      </c>
      <c r="F15" s="68">
        <v>3.01</v>
      </c>
      <c r="G15" s="68">
        <v>2.2799999999999998</v>
      </c>
      <c r="H15" s="68">
        <v>1.57</v>
      </c>
      <c r="I15" s="68">
        <v>2.1</v>
      </c>
      <c r="J15" s="56" t="s">
        <v>158</v>
      </c>
      <c r="K15" s="56" t="s">
        <v>158</v>
      </c>
      <c r="L15" s="56" t="s">
        <v>158</v>
      </c>
      <c r="M15" s="68">
        <v>40.32</v>
      </c>
    </row>
    <row r="16" spans="1:13" ht="11.25" customHeight="1">
      <c r="A16" s="12" t="s">
        <v>44</v>
      </c>
      <c r="B16" s="68">
        <v>31.83</v>
      </c>
      <c r="C16" s="68">
        <v>15.82</v>
      </c>
      <c r="D16" s="68">
        <v>4.46</v>
      </c>
      <c r="E16" s="68">
        <v>2.16</v>
      </c>
      <c r="F16" s="68">
        <v>1.04</v>
      </c>
      <c r="G16" s="68">
        <v>-0.15</v>
      </c>
      <c r="H16" s="68">
        <v>-0.67</v>
      </c>
      <c r="I16" s="68">
        <v>-0.27</v>
      </c>
      <c r="J16" s="56" t="s">
        <v>158</v>
      </c>
      <c r="K16" s="56" t="s">
        <v>158</v>
      </c>
      <c r="L16" s="56" t="s">
        <v>158</v>
      </c>
      <c r="M16" s="56" t="s">
        <v>158</v>
      </c>
    </row>
    <row r="17" spans="1:13" ht="11.25" customHeight="1">
      <c r="A17" s="12" t="s">
        <v>45</v>
      </c>
      <c r="B17" s="68">
        <v>27.78</v>
      </c>
      <c r="C17" s="68">
        <v>10.92</v>
      </c>
      <c r="D17" s="68">
        <v>5.38</v>
      </c>
      <c r="E17" s="68">
        <v>4.03</v>
      </c>
      <c r="F17" s="68">
        <v>3.48</v>
      </c>
      <c r="G17" s="68">
        <v>1.59</v>
      </c>
      <c r="H17" s="68">
        <v>2.59</v>
      </c>
      <c r="I17" s="56" t="s">
        <v>158</v>
      </c>
      <c r="J17" s="56" t="s">
        <v>158</v>
      </c>
      <c r="K17" s="56" t="s">
        <v>158</v>
      </c>
      <c r="L17" s="56" t="s">
        <v>158</v>
      </c>
      <c r="M17" s="68">
        <v>25.42</v>
      </c>
    </row>
    <row r="18" spans="1:13" ht="11.25" customHeight="1">
      <c r="A18" s="12" t="s">
        <v>46</v>
      </c>
      <c r="B18" s="68">
        <v>23.59</v>
      </c>
      <c r="C18" s="68">
        <v>12.07</v>
      </c>
      <c r="D18" s="68">
        <v>5.49</v>
      </c>
      <c r="E18" s="68">
        <v>3.12</v>
      </c>
      <c r="F18" s="68">
        <v>1.5</v>
      </c>
      <c r="G18" s="68">
        <v>0.65</v>
      </c>
      <c r="H18" s="68">
        <v>0.18</v>
      </c>
      <c r="I18" s="68">
        <v>0.12</v>
      </c>
      <c r="J18" s="56" t="s">
        <v>158</v>
      </c>
      <c r="K18" s="56" t="s">
        <v>158</v>
      </c>
      <c r="L18" s="56" t="s">
        <v>158</v>
      </c>
      <c r="M18" s="56" t="s">
        <v>158</v>
      </c>
    </row>
    <row r="19" spans="1:13" ht="11.25" customHeight="1">
      <c r="A19" s="10" t="s">
        <v>47</v>
      </c>
      <c r="B19" s="68">
        <v>15.76</v>
      </c>
      <c r="C19" s="68">
        <v>12.94</v>
      </c>
      <c r="D19" s="68">
        <v>7.98</v>
      </c>
      <c r="E19" s="68">
        <v>5.79</v>
      </c>
      <c r="F19" s="68">
        <v>4.1500000000000004</v>
      </c>
      <c r="G19" s="68">
        <v>2.48</v>
      </c>
      <c r="H19" s="68">
        <v>1.28</v>
      </c>
      <c r="I19" s="56" t="s">
        <v>158</v>
      </c>
      <c r="J19" s="56" t="s">
        <v>158</v>
      </c>
      <c r="K19" s="56" t="s">
        <v>158</v>
      </c>
      <c r="L19" s="56" t="s">
        <v>158</v>
      </c>
      <c r="M19" s="56" t="s">
        <v>158</v>
      </c>
    </row>
    <row r="20" spans="1:13" ht="11.25" customHeight="1">
      <c r="A20" s="10" t="s">
        <v>48</v>
      </c>
      <c r="B20" s="68">
        <v>37.200000000000003</v>
      </c>
      <c r="C20" s="68">
        <v>13.85</v>
      </c>
      <c r="D20" s="68">
        <v>4.12</v>
      </c>
      <c r="E20" s="68">
        <v>2.42</v>
      </c>
      <c r="F20" s="68">
        <v>1.75</v>
      </c>
      <c r="G20" s="68">
        <v>0.96</v>
      </c>
      <c r="H20" s="68">
        <v>0.86</v>
      </c>
      <c r="I20" s="68">
        <v>0.25</v>
      </c>
      <c r="J20" s="56" t="s">
        <v>158</v>
      </c>
      <c r="K20" s="56" t="s">
        <v>158</v>
      </c>
      <c r="L20" s="56" t="s">
        <v>158</v>
      </c>
      <c r="M20" s="56" t="s">
        <v>158</v>
      </c>
    </row>
    <row r="21" spans="1:13" ht="11.25" customHeight="1">
      <c r="A21" s="10" t="s">
        <v>49</v>
      </c>
      <c r="B21" s="68">
        <v>22.82</v>
      </c>
      <c r="C21" s="68">
        <v>22.97</v>
      </c>
      <c r="D21" s="68">
        <v>11.63</v>
      </c>
      <c r="E21" s="68">
        <v>6.41</v>
      </c>
      <c r="F21" s="68">
        <v>7.67</v>
      </c>
      <c r="G21" s="68">
        <v>3.45</v>
      </c>
      <c r="H21" s="68">
        <v>1.08</v>
      </c>
      <c r="I21" s="68">
        <v>1.1299999999999999</v>
      </c>
      <c r="J21" s="56" t="s">
        <v>158</v>
      </c>
      <c r="K21" s="56" t="s">
        <v>158</v>
      </c>
      <c r="L21" s="56" t="s">
        <v>158</v>
      </c>
      <c r="M21" s="56" t="s">
        <v>158</v>
      </c>
    </row>
    <row r="22" spans="1:13" ht="11.25" customHeight="1">
      <c r="A22" s="10" t="s">
        <v>50</v>
      </c>
      <c r="B22" s="68">
        <v>24.2</v>
      </c>
      <c r="C22" s="68">
        <v>18.66</v>
      </c>
      <c r="D22" s="68">
        <v>8.9600000000000009</v>
      </c>
      <c r="E22" s="68">
        <v>9.3699999999999992</v>
      </c>
      <c r="F22" s="68">
        <v>6.99</v>
      </c>
      <c r="G22" s="68">
        <v>4.7300000000000004</v>
      </c>
      <c r="H22" s="68">
        <v>3.82</v>
      </c>
      <c r="I22" s="68">
        <v>1.8</v>
      </c>
      <c r="J22" s="56" t="s">
        <v>158</v>
      </c>
      <c r="K22" s="56" t="s">
        <v>158</v>
      </c>
      <c r="L22" s="56" t="s">
        <v>158</v>
      </c>
      <c r="M22" s="56" t="s">
        <v>158</v>
      </c>
    </row>
    <row r="23" spans="1:13" ht="11.25" customHeight="1">
      <c r="A23" s="10" t="s">
        <v>51</v>
      </c>
      <c r="B23" s="68">
        <v>14.52</v>
      </c>
      <c r="C23" s="68">
        <v>6.92</v>
      </c>
      <c r="D23" s="68">
        <v>2.86</v>
      </c>
      <c r="E23" s="68">
        <v>1.89</v>
      </c>
      <c r="F23" s="68">
        <v>0.82</v>
      </c>
      <c r="G23" s="68">
        <v>-1.05</v>
      </c>
      <c r="H23" s="68">
        <v>-1.93</v>
      </c>
      <c r="I23" s="56" t="s">
        <v>158</v>
      </c>
      <c r="J23" s="56" t="s">
        <v>158</v>
      </c>
      <c r="K23" s="56" t="s">
        <v>158</v>
      </c>
      <c r="L23" s="56" t="s">
        <v>158</v>
      </c>
      <c r="M23" s="56" t="s">
        <v>158</v>
      </c>
    </row>
    <row r="24" spans="1:13" ht="11.25" customHeight="1">
      <c r="A24" s="10" t="s">
        <v>52</v>
      </c>
      <c r="B24" s="68">
        <v>26.63</v>
      </c>
      <c r="C24" s="68">
        <v>24.3</v>
      </c>
      <c r="D24" s="68">
        <v>14.17</v>
      </c>
      <c r="E24" s="68">
        <v>9.0299999999999994</v>
      </c>
      <c r="F24" s="68">
        <v>7.79</v>
      </c>
      <c r="G24" s="68">
        <v>5.42</v>
      </c>
      <c r="H24" s="68">
        <v>2.41</v>
      </c>
      <c r="I24" s="56" t="s">
        <v>158</v>
      </c>
      <c r="J24" s="56" t="s">
        <v>158</v>
      </c>
      <c r="K24" s="56" t="s">
        <v>158</v>
      </c>
      <c r="L24" s="56" t="s">
        <v>158</v>
      </c>
      <c r="M24" s="56" t="s">
        <v>158</v>
      </c>
    </row>
    <row r="25" spans="1:13" ht="11.25" customHeight="1">
      <c r="A25" s="10" t="s">
        <v>53</v>
      </c>
      <c r="B25" s="68">
        <v>19.18</v>
      </c>
      <c r="C25" s="68">
        <v>16.68</v>
      </c>
      <c r="D25" s="68">
        <v>8.5399999999999991</v>
      </c>
      <c r="E25" s="68">
        <v>4.7300000000000004</v>
      </c>
      <c r="F25" s="68">
        <v>2.76</v>
      </c>
      <c r="G25" s="68">
        <v>-0.97</v>
      </c>
      <c r="H25" s="68">
        <v>-1.75</v>
      </c>
      <c r="I25" s="40">
        <v>-1.76</v>
      </c>
      <c r="J25" s="56" t="s">
        <v>158</v>
      </c>
      <c r="K25" s="56" t="s">
        <v>158</v>
      </c>
      <c r="L25" s="56" t="s">
        <v>158</v>
      </c>
      <c r="M25" s="56" t="s">
        <v>158</v>
      </c>
    </row>
    <row r="26" spans="1:13" ht="11.25" customHeight="1">
      <c r="A26" s="12" t="s">
        <v>54</v>
      </c>
      <c r="B26" s="68">
        <v>14.2</v>
      </c>
      <c r="C26" s="68">
        <v>12.1</v>
      </c>
      <c r="D26" s="68">
        <v>5.14</v>
      </c>
      <c r="E26" s="68">
        <v>3.69</v>
      </c>
      <c r="F26" s="68">
        <v>2.2799999999999998</v>
      </c>
      <c r="G26" s="68">
        <v>0.77</v>
      </c>
      <c r="H26" s="56" t="s">
        <v>158</v>
      </c>
      <c r="I26" s="56" t="s">
        <v>158</v>
      </c>
      <c r="J26" s="56" t="s">
        <v>158</v>
      </c>
      <c r="K26" s="56" t="s">
        <v>158</v>
      </c>
      <c r="L26" s="56" t="s">
        <v>158</v>
      </c>
      <c r="M26" s="56" t="s">
        <v>158</v>
      </c>
    </row>
    <row r="27" spans="1:13" ht="11.25" customHeight="1">
      <c r="A27" s="12" t="s">
        <v>55</v>
      </c>
      <c r="B27" s="68">
        <v>20.309999999999999</v>
      </c>
      <c r="C27" s="68">
        <v>18.309999999999999</v>
      </c>
      <c r="D27" s="68">
        <v>6.68</v>
      </c>
      <c r="E27" s="68">
        <v>4.93</v>
      </c>
      <c r="F27" s="68">
        <v>4.4000000000000004</v>
      </c>
      <c r="G27" s="68">
        <v>1.24</v>
      </c>
      <c r="H27" s="40">
        <v>3.16</v>
      </c>
      <c r="I27" s="56" t="s">
        <v>158</v>
      </c>
      <c r="J27" s="56" t="s">
        <v>158</v>
      </c>
      <c r="K27" s="56" t="s">
        <v>158</v>
      </c>
      <c r="L27" s="56" t="s">
        <v>158</v>
      </c>
      <c r="M27" s="56" t="s">
        <v>158</v>
      </c>
    </row>
    <row r="28" spans="1:13" ht="11.25" customHeight="1">
      <c r="A28" s="12" t="s">
        <v>56</v>
      </c>
      <c r="B28" s="68">
        <v>13.92</v>
      </c>
      <c r="C28" s="68">
        <v>12.52</v>
      </c>
      <c r="D28" s="68">
        <v>6.58</v>
      </c>
      <c r="E28" s="68">
        <v>2.36</v>
      </c>
      <c r="F28" s="68">
        <v>0.99</v>
      </c>
      <c r="G28" s="68">
        <v>-0.46</v>
      </c>
      <c r="H28" s="40">
        <v>0.21</v>
      </c>
      <c r="I28" s="56" t="s">
        <v>158</v>
      </c>
      <c r="J28" s="56" t="s">
        <v>158</v>
      </c>
      <c r="K28" s="56" t="s">
        <v>158</v>
      </c>
      <c r="L28" s="56" t="s">
        <v>158</v>
      </c>
      <c r="M28" s="56" t="s">
        <v>158</v>
      </c>
    </row>
    <row r="29" spans="1:13" ht="11.25" customHeight="1">
      <c r="A29" s="12" t="s">
        <v>57</v>
      </c>
      <c r="B29" s="68">
        <v>34.71</v>
      </c>
      <c r="C29" s="68">
        <v>30.05</v>
      </c>
      <c r="D29" s="68">
        <v>19.78</v>
      </c>
      <c r="E29" s="68">
        <v>11.69</v>
      </c>
      <c r="F29" s="68">
        <v>9.27</v>
      </c>
      <c r="G29" s="68">
        <v>20.190000000000001</v>
      </c>
      <c r="H29" s="56" t="s">
        <v>158</v>
      </c>
      <c r="I29" s="56" t="s">
        <v>158</v>
      </c>
      <c r="J29" s="56" t="s">
        <v>158</v>
      </c>
      <c r="K29" s="56" t="s">
        <v>158</v>
      </c>
      <c r="L29" s="56" t="s">
        <v>158</v>
      </c>
      <c r="M29" s="56" t="s">
        <v>158</v>
      </c>
    </row>
    <row r="30" spans="1:13" ht="11.25" customHeight="1">
      <c r="A30" s="12" t="s">
        <v>58</v>
      </c>
      <c r="B30" s="56" t="s">
        <v>158</v>
      </c>
      <c r="C30" s="68">
        <v>44.72</v>
      </c>
      <c r="D30" s="68">
        <v>24.21</v>
      </c>
      <c r="E30" s="68">
        <v>21.4</v>
      </c>
      <c r="F30" s="68">
        <v>27.94</v>
      </c>
      <c r="G30" s="56" t="s">
        <v>158</v>
      </c>
      <c r="H30" s="56" t="s">
        <v>158</v>
      </c>
      <c r="I30" s="56" t="s">
        <v>158</v>
      </c>
      <c r="J30" s="56" t="s">
        <v>158</v>
      </c>
      <c r="K30" s="56" t="s">
        <v>158</v>
      </c>
      <c r="L30" s="56" t="s">
        <v>158</v>
      </c>
      <c r="M30" s="56" t="s">
        <v>158</v>
      </c>
    </row>
    <row r="31" spans="1:13" ht="11.25" customHeight="1">
      <c r="A31" s="12" t="s">
        <v>59</v>
      </c>
      <c r="B31" s="40">
        <v>19.91</v>
      </c>
      <c r="C31" s="68">
        <v>15.16</v>
      </c>
      <c r="D31" s="68">
        <v>7.58</v>
      </c>
      <c r="E31" s="68">
        <v>5.07</v>
      </c>
      <c r="F31" s="68">
        <v>3.46</v>
      </c>
      <c r="G31" s="40">
        <v>-0.02</v>
      </c>
      <c r="H31" s="40">
        <v>-2.17</v>
      </c>
      <c r="I31" s="56" t="s">
        <v>158</v>
      </c>
      <c r="J31" s="56" t="s">
        <v>158</v>
      </c>
      <c r="K31" s="56" t="s">
        <v>158</v>
      </c>
      <c r="L31" s="56" t="s">
        <v>158</v>
      </c>
      <c r="M31" s="56" t="s">
        <v>158</v>
      </c>
    </row>
    <row r="32" spans="1:13" ht="11.25" customHeight="1">
      <c r="A32" s="12" t="s">
        <v>60</v>
      </c>
      <c r="B32" s="56" t="s">
        <v>158</v>
      </c>
      <c r="C32" s="68">
        <v>10.130000000000001</v>
      </c>
      <c r="D32" s="68">
        <v>11.1</v>
      </c>
      <c r="E32" s="68">
        <v>8.35</v>
      </c>
      <c r="F32" s="68">
        <v>8.01</v>
      </c>
      <c r="G32" s="40">
        <v>8.1300000000000008</v>
      </c>
      <c r="H32" s="56" t="s">
        <v>35</v>
      </c>
      <c r="I32" s="56" t="s">
        <v>35</v>
      </c>
      <c r="J32" s="56" t="s">
        <v>35</v>
      </c>
      <c r="K32" s="56" t="s">
        <v>35</v>
      </c>
      <c r="L32" s="56" t="s">
        <v>35</v>
      </c>
      <c r="M32" s="56" t="s">
        <v>35</v>
      </c>
    </row>
    <row r="33" spans="1:13" ht="11.25" customHeight="1">
      <c r="A33" s="12" t="s">
        <v>61</v>
      </c>
      <c r="B33" s="56" t="s">
        <v>35</v>
      </c>
      <c r="C33" s="56" t="s">
        <v>35</v>
      </c>
      <c r="D33" s="56" t="s">
        <v>35</v>
      </c>
      <c r="E33" s="56" t="s">
        <v>35</v>
      </c>
      <c r="F33" s="56" t="s">
        <v>35</v>
      </c>
      <c r="G33" s="56" t="s">
        <v>35</v>
      </c>
      <c r="H33" s="56" t="s">
        <v>35</v>
      </c>
      <c r="I33" s="56" t="s">
        <v>35</v>
      </c>
      <c r="J33" s="56" t="s">
        <v>35</v>
      </c>
      <c r="K33" s="56" t="s">
        <v>35</v>
      </c>
      <c r="L33" s="56" t="s">
        <v>35</v>
      </c>
      <c r="M33" s="56" t="s">
        <v>35</v>
      </c>
    </row>
    <row r="34" spans="1:13" ht="11.25" customHeight="1">
      <c r="A34" s="12" t="s">
        <v>62</v>
      </c>
      <c r="B34" s="56" t="s">
        <v>35</v>
      </c>
      <c r="C34" s="56" t="s">
        <v>35</v>
      </c>
      <c r="D34" s="56" t="s">
        <v>35</v>
      </c>
      <c r="E34" s="56" t="s">
        <v>35</v>
      </c>
      <c r="F34" s="56" t="s">
        <v>35</v>
      </c>
      <c r="G34" s="56" t="s">
        <v>35</v>
      </c>
      <c r="H34" s="56" t="s">
        <v>35</v>
      </c>
      <c r="I34" s="56" t="s">
        <v>35</v>
      </c>
      <c r="J34" s="56" t="s">
        <v>35</v>
      </c>
      <c r="K34" s="56" t="s">
        <v>35</v>
      </c>
      <c r="L34" s="56" t="s">
        <v>35</v>
      </c>
      <c r="M34" s="56" t="s">
        <v>35</v>
      </c>
    </row>
    <row r="35" spans="1:13" ht="11.25" customHeight="1">
      <c r="A35" s="12" t="s">
        <v>63</v>
      </c>
      <c r="B35" s="56" t="s">
        <v>35</v>
      </c>
      <c r="C35" s="56" t="s">
        <v>35</v>
      </c>
      <c r="D35" s="56" t="s">
        <v>35</v>
      </c>
      <c r="E35" s="56" t="s">
        <v>35</v>
      </c>
      <c r="F35" s="56" t="s">
        <v>35</v>
      </c>
      <c r="G35" s="56" t="s">
        <v>35</v>
      </c>
      <c r="H35" s="56" t="s">
        <v>35</v>
      </c>
      <c r="I35" s="56" t="s">
        <v>35</v>
      </c>
      <c r="J35" s="56" t="s">
        <v>35</v>
      </c>
      <c r="K35" s="56" t="s">
        <v>35</v>
      </c>
      <c r="L35" s="56" t="s">
        <v>35</v>
      </c>
      <c r="M35" s="56" t="s">
        <v>35</v>
      </c>
    </row>
    <row r="36" spans="1:13" ht="11.25" customHeight="1">
      <c r="A36" s="7" t="s">
        <v>64</v>
      </c>
      <c r="B36" s="63" t="s">
        <v>35</v>
      </c>
      <c r="C36" s="63" t="s">
        <v>35</v>
      </c>
      <c r="D36" s="63" t="s">
        <v>35</v>
      </c>
      <c r="E36" s="63" t="s">
        <v>35</v>
      </c>
      <c r="F36" s="63" t="s">
        <v>35</v>
      </c>
      <c r="G36" s="63" t="s">
        <v>35</v>
      </c>
      <c r="H36" s="63" t="s">
        <v>35</v>
      </c>
      <c r="I36" s="63" t="s">
        <v>35</v>
      </c>
      <c r="J36" s="63" t="s">
        <v>35</v>
      </c>
      <c r="K36" s="63" t="s">
        <v>35</v>
      </c>
      <c r="L36" s="63" t="s">
        <v>35</v>
      </c>
      <c r="M36" s="63" t="s">
        <v>35</v>
      </c>
    </row>
    <row r="37" spans="1:13" ht="11.25" customHeight="1">
      <c r="A37" s="9" t="s">
        <v>219</v>
      </c>
      <c r="B37" s="69"/>
      <c r="C37" s="69"/>
      <c r="D37" s="69"/>
      <c r="E37" s="69"/>
      <c r="F37" s="69"/>
      <c r="G37" s="69"/>
      <c r="H37" s="69"/>
      <c r="I37" s="69"/>
      <c r="J37" s="69"/>
      <c r="K37" s="69"/>
      <c r="L37" s="69"/>
    </row>
    <row r="38" spans="1:13" ht="11.25" customHeight="1">
      <c r="A38" s="9" t="s">
        <v>31</v>
      </c>
      <c r="J38" s="70"/>
      <c r="K38" s="70"/>
      <c r="L38" s="70"/>
    </row>
    <row r="39" spans="1:13" ht="11.25" customHeight="1">
      <c r="A39" s="9" t="s">
        <v>220</v>
      </c>
      <c r="B39" s="64"/>
      <c r="C39" s="64"/>
      <c r="D39" s="64"/>
      <c r="E39" s="64"/>
      <c r="F39" s="64"/>
      <c r="G39" s="64"/>
      <c r="H39" s="64"/>
      <c r="I39" s="64"/>
      <c r="J39" s="70"/>
      <c r="K39" s="70"/>
      <c r="L39" s="70"/>
      <c r="M39" s="64"/>
    </row>
    <row r="40" spans="1:13" ht="11.25" customHeight="1">
      <c r="A40" s="12" t="s">
        <v>217</v>
      </c>
      <c r="B40" s="64"/>
    </row>
    <row r="41" spans="1:13">
      <c r="A41" s="64"/>
      <c r="B41" s="64"/>
    </row>
    <row r="42" spans="1:13">
      <c r="A42" s="64"/>
      <c r="B42" s="64"/>
    </row>
    <row r="43" spans="1:13">
      <c r="A43" s="64"/>
      <c r="B43" s="64"/>
    </row>
    <row r="44" spans="1:13">
      <c r="A44" s="64"/>
      <c r="B44" s="64"/>
    </row>
    <row r="45" spans="1:13">
      <c r="A45" s="64"/>
    </row>
  </sheetData>
  <pageMargins left="0.66700000000000004" right="0.66700000000000004" top="0.66700000000000004" bottom="0.72" header="0" footer="0"/>
  <pageSetup firstPageNumber="86" orientation="portrait"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8EF25-EAEC-400F-9488-E44A6D412E39}">
  <sheetPr transitionEvaluation="1" codeName="Sheet73"/>
  <dimension ref="A1:M47"/>
  <sheetViews>
    <sheetView workbookViewId="0"/>
  </sheetViews>
  <sheetFormatPr defaultColWidth="9.7109375" defaultRowHeight="11.25"/>
  <cols>
    <col min="1" max="1" width="11.140625" style="9" customWidth="1"/>
    <col min="2" max="13" width="10.7109375" style="9" customWidth="1"/>
    <col min="14" max="16384" width="9.7109375" style="9"/>
  </cols>
  <sheetData>
    <row r="1" spans="1:13" ht="11.25" customHeight="1">
      <c r="A1" s="94" t="s">
        <v>221</v>
      </c>
      <c r="B1" s="95"/>
      <c r="C1" s="95"/>
      <c r="D1" s="95"/>
      <c r="E1" s="95"/>
      <c r="F1" s="95"/>
      <c r="G1" s="95"/>
      <c r="H1" s="95"/>
      <c r="I1" s="95"/>
      <c r="J1" s="95"/>
      <c r="K1" s="95"/>
      <c r="L1" s="95"/>
      <c r="M1" s="95"/>
    </row>
    <row r="2" spans="1:13" s="76" customFormat="1" ht="33.75">
      <c r="A2" s="93" t="s">
        <v>140</v>
      </c>
      <c r="B2" s="67" t="s">
        <v>150</v>
      </c>
      <c r="C2" s="18" t="s">
        <v>151</v>
      </c>
      <c r="D2" s="67" t="s">
        <v>152</v>
      </c>
      <c r="E2" s="67" t="s">
        <v>141</v>
      </c>
      <c r="F2" s="67" t="s">
        <v>142</v>
      </c>
      <c r="G2" s="67" t="s">
        <v>143</v>
      </c>
      <c r="H2" s="67" t="s">
        <v>144</v>
      </c>
      <c r="I2" s="67" t="s">
        <v>145</v>
      </c>
      <c r="J2" s="67" t="s">
        <v>146</v>
      </c>
      <c r="K2" s="32" t="s">
        <v>147</v>
      </c>
      <c r="L2" s="32" t="s">
        <v>148</v>
      </c>
      <c r="M2" s="32" t="s">
        <v>149</v>
      </c>
    </row>
    <row r="3" spans="1:13" ht="11.25" customHeight="1">
      <c r="A3" s="12" t="s">
        <v>75</v>
      </c>
      <c r="B3" s="90">
        <v>8.99</v>
      </c>
      <c r="C3" s="90">
        <v>5.57</v>
      </c>
      <c r="D3" s="90">
        <v>3.73</v>
      </c>
      <c r="E3" s="90">
        <v>2.2999999999999998</v>
      </c>
      <c r="F3" s="90">
        <v>0.89</v>
      </c>
      <c r="G3" s="90">
        <v>0.53</v>
      </c>
      <c r="H3" s="90">
        <v>0.22</v>
      </c>
      <c r="I3" s="90">
        <v>0.51</v>
      </c>
      <c r="J3" s="90">
        <v>0.78</v>
      </c>
      <c r="K3" s="90">
        <v>1.01</v>
      </c>
      <c r="L3" s="90">
        <v>1.88</v>
      </c>
      <c r="M3" s="90">
        <v>6.89</v>
      </c>
    </row>
    <row r="4" spans="1:13" ht="11.25" customHeight="1">
      <c r="A4" s="12" t="s">
        <v>76</v>
      </c>
      <c r="B4" s="90">
        <v>7.3</v>
      </c>
      <c r="C4" s="90">
        <v>6.94</v>
      </c>
      <c r="D4" s="90">
        <v>0.17</v>
      </c>
      <c r="E4" s="90">
        <v>1.4</v>
      </c>
      <c r="F4" s="90">
        <v>1.06</v>
      </c>
      <c r="G4" s="90">
        <v>0.84</v>
      </c>
      <c r="H4" s="90">
        <v>1.56</v>
      </c>
      <c r="I4" s="90">
        <v>0.09</v>
      </c>
      <c r="J4" s="90">
        <v>1.21</v>
      </c>
      <c r="K4" s="90">
        <v>2.57</v>
      </c>
      <c r="L4" s="90">
        <v>2.95</v>
      </c>
      <c r="M4" s="90">
        <v>7.47</v>
      </c>
    </row>
    <row r="5" spans="1:13" ht="11.25" customHeight="1">
      <c r="A5" s="12" t="s">
        <v>77</v>
      </c>
      <c r="B5" s="90">
        <v>6.5</v>
      </c>
      <c r="C5" s="90">
        <v>6.23</v>
      </c>
      <c r="D5" s="90">
        <v>1.63</v>
      </c>
      <c r="E5" s="90">
        <v>0.56999999999999995</v>
      </c>
      <c r="F5" s="90">
        <v>0.18</v>
      </c>
      <c r="G5" s="90">
        <v>0.86</v>
      </c>
      <c r="H5" s="90">
        <v>0.92</v>
      </c>
      <c r="I5" s="90">
        <v>0.42</v>
      </c>
      <c r="J5" s="90">
        <v>0.92</v>
      </c>
      <c r="K5" s="90">
        <v>0.55000000000000004</v>
      </c>
      <c r="L5" s="90">
        <v>2.67</v>
      </c>
      <c r="M5" s="90">
        <v>7.27</v>
      </c>
    </row>
    <row r="6" spans="1:13" ht="11.25" customHeight="1">
      <c r="A6" s="12" t="s">
        <v>78</v>
      </c>
      <c r="B6" s="90">
        <v>6.66</v>
      </c>
      <c r="C6" s="90">
        <v>6.3</v>
      </c>
      <c r="D6" s="90">
        <v>5.16</v>
      </c>
      <c r="E6" s="90">
        <v>0.95</v>
      </c>
      <c r="F6" s="90">
        <v>0.13</v>
      </c>
      <c r="G6" s="90">
        <v>0.53</v>
      </c>
      <c r="H6" s="90">
        <v>0.65</v>
      </c>
      <c r="I6" s="90">
        <v>0.11</v>
      </c>
      <c r="J6" s="90">
        <v>1.36</v>
      </c>
      <c r="K6" s="90">
        <v>5.33</v>
      </c>
      <c r="L6" s="90">
        <v>11.69</v>
      </c>
      <c r="M6" s="90">
        <v>11.3</v>
      </c>
    </row>
    <row r="7" spans="1:13" ht="11.25" customHeight="1">
      <c r="A7" s="12" t="s">
        <v>79</v>
      </c>
      <c r="B7" s="90">
        <v>12.11</v>
      </c>
      <c r="C7" s="90">
        <v>10.27</v>
      </c>
      <c r="D7" s="90">
        <v>4.3099999999999996</v>
      </c>
      <c r="E7" s="90">
        <v>1.87</v>
      </c>
      <c r="F7" s="90">
        <v>2.79</v>
      </c>
      <c r="G7" s="90">
        <v>2.09</v>
      </c>
      <c r="H7" s="90">
        <v>1.43</v>
      </c>
      <c r="I7" s="90">
        <v>1.73</v>
      </c>
      <c r="J7" s="90">
        <v>1.74</v>
      </c>
      <c r="K7" s="90">
        <v>4.16</v>
      </c>
      <c r="L7" s="90">
        <v>7.47</v>
      </c>
      <c r="M7" s="90">
        <v>12.09</v>
      </c>
    </row>
    <row r="8" spans="1:13" ht="11.25" customHeight="1">
      <c r="A8" s="12" t="s">
        <v>80</v>
      </c>
      <c r="B8" s="90">
        <v>22.09</v>
      </c>
      <c r="C8" s="90">
        <v>22.26</v>
      </c>
      <c r="D8" s="90">
        <v>18.399999999999999</v>
      </c>
      <c r="E8" s="90">
        <v>11.09</v>
      </c>
      <c r="F8" s="90">
        <v>8.16</v>
      </c>
      <c r="G8" s="90">
        <v>7.15</v>
      </c>
      <c r="H8" s="90">
        <v>5.01</v>
      </c>
      <c r="I8" s="90">
        <v>4.3600000000000003</v>
      </c>
      <c r="J8" s="90">
        <v>4.51</v>
      </c>
      <c r="K8" s="90">
        <v>4.5599999999999996</v>
      </c>
      <c r="L8" s="90">
        <v>7.88</v>
      </c>
      <c r="M8" s="90">
        <v>8.92</v>
      </c>
    </row>
    <row r="9" spans="1:13" ht="11.25" customHeight="1">
      <c r="A9" s="12" t="s">
        <v>81</v>
      </c>
      <c r="B9" s="90">
        <v>4.0599999999999996</v>
      </c>
      <c r="C9" s="90">
        <v>1.1599999999999999</v>
      </c>
      <c r="D9" s="90">
        <v>3.04</v>
      </c>
      <c r="E9" s="90">
        <v>2.57</v>
      </c>
      <c r="F9" s="90">
        <v>1.96</v>
      </c>
      <c r="G9" s="90">
        <v>2.36</v>
      </c>
      <c r="H9" s="90">
        <v>2.98</v>
      </c>
      <c r="I9" s="90">
        <v>3.38</v>
      </c>
      <c r="J9" s="90">
        <v>3.44</v>
      </c>
      <c r="K9" s="90">
        <v>5.01</v>
      </c>
      <c r="L9" s="90">
        <v>8.58</v>
      </c>
      <c r="M9" s="90">
        <v>10.76</v>
      </c>
    </row>
    <row r="10" spans="1:13" ht="11.25" customHeight="1">
      <c r="A10" s="12" t="s">
        <v>82</v>
      </c>
      <c r="B10" s="90">
        <v>12.26</v>
      </c>
      <c r="C10" s="90">
        <v>8.94</v>
      </c>
      <c r="D10" s="90">
        <v>7.74</v>
      </c>
      <c r="E10" s="90">
        <v>3.99</v>
      </c>
      <c r="F10" s="90">
        <v>2.74</v>
      </c>
      <c r="G10" s="90">
        <v>1.64</v>
      </c>
      <c r="H10" s="90">
        <v>2.27</v>
      </c>
      <c r="I10" s="90">
        <v>5.92</v>
      </c>
      <c r="J10" s="90">
        <v>6.58</v>
      </c>
      <c r="K10" s="90">
        <v>8.0399999999999991</v>
      </c>
      <c r="L10" s="90">
        <v>12.09</v>
      </c>
      <c r="M10" s="90">
        <v>13.42</v>
      </c>
    </row>
    <row r="11" spans="1:13" ht="11.25" customHeight="1">
      <c r="A11" s="12" t="s">
        <v>83</v>
      </c>
      <c r="B11" s="90">
        <v>16.100000000000001</v>
      </c>
      <c r="C11" s="90">
        <v>12.19</v>
      </c>
      <c r="D11" s="90">
        <v>6.69</v>
      </c>
      <c r="E11" s="90">
        <v>5.73</v>
      </c>
      <c r="F11" s="90">
        <v>4.6500000000000004</v>
      </c>
      <c r="G11" s="90">
        <v>4.8</v>
      </c>
      <c r="H11" s="90">
        <v>5.0999999999999996</v>
      </c>
      <c r="I11" s="90">
        <v>5.89</v>
      </c>
      <c r="J11" s="90">
        <v>8.0299999999999994</v>
      </c>
      <c r="K11" s="90">
        <v>11.96</v>
      </c>
      <c r="L11" s="90">
        <v>14.95</v>
      </c>
      <c r="M11" s="90">
        <v>15.57</v>
      </c>
    </row>
    <row r="12" spans="1:13" ht="11.25" customHeight="1">
      <c r="A12" s="12" t="s">
        <v>40</v>
      </c>
      <c r="B12" s="90">
        <v>16.7</v>
      </c>
      <c r="C12" s="90">
        <v>16.71</v>
      </c>
      <c r="D12" s="90">
        <v>14.1</v>
      </c>
      <c r="E12" s="90">
        <v>9.25</v>
      </c>
      <c r="F12" s="90">
        <v>7.64</v>
      </c>
      <c r="G12" s="90">
        <v>9.3800000000000008</v>
      </c>
      <c r="H12" s="90">
        <v>10.16</v>
      </c>
      <c r="I12" s="90">
        <v>10.24</v>
      </c>
      <c r="J12" s="90">
        <v>11.19</v>
      </c>
      <c r="K12" s="90">
        <v>12.2</v>
      </c>
      <c r="L12" s="90">
        <v>13.24</v>
      </c>
      <c r="M12" s="90">
        <v>13.4</v>
      </c>
    </row>
    <row r="13" spans="1:13" ht="11.25" customHeight="1">
      <c r="A13" s="12" t="s">
        <v>41</v>
      </c>
      <c r="B13" s="90">
        <v>10.9</v>
      </c>
      <c r="C13" s="90">
        <v>11.83</v>
      </c>
      <c r="D13" s="90">
        <v>10.47</v>
      </c>
      <c r="E13" s="90">
        <v>4.4800000000000004</v>
      </c>
      <c r="F13" s="90">
        <v>2.91</v>
      </c>
      <c r="G13" s="90">
        <v>5.96</v>
      </c>
      <c r="H13" s="90">
        <v>10.65</v>
      </c>
      <c r="I13" s="90">
        <v>14.04</v>
      </c>
      <c r="J13" s="90">
        <v>17.7</v>
      </c>
      <c r="K13" s="90">
        <v>20.69</v>
      </c>
      <c r="L13" s="90">
        <v>18.47</v>
      </c>
      <c r="M13" s="90">
        <v>22.04</v>
      </c>
    </row>
    <row r="14" spans="1:13" ht="11.25" customHeight="1">
      <c r="A14" s="12" t="s">
        <v>42</v>
      </c>
      <c r="B14" s="90">
        <v>19.829999999999998</v>
      </c>
      <c r="C14" s="90">
        <v>20.329999999999998</v>
      </c>
      <c r="D14" s="90">
        <v>17.88</v>
      </c>
      <c r="E14" s="90">
        <v>11.37</v>
      </c>
      <c r="F14" s="90">
        <v>2.35</v>
      </c>
      <c r="G14" s="90">
        <v>3.53</v>
      </c>
      <c r="H14" s="90">
        <v>4.88</v>
      </c>
      <c r="I14" s="90">
        <v>6.22</v>
      </c>
      <c r="J14" s="90">
        <v>6.88</v>
      </c>
      <c r="K14" s="90">
        <v>7.14</v>
      </c>
      <c r="L14" s="90">
        <v>8.65</v>
      </c>
      <c r="M14" s="90">
        <v>8.9</v>
      </c>
    </row>
    <row r="15" spans="1:13" ht="11.25" customHeight="1">
      <c r="A15" s="12" t="s">
        <v>43</v>
      </c>
      <c r="B15" s="90">
        <v>9.0500000000000007</v>
      </c>
      <c r="C15" s="90">
        <v>10.92</v>
      </c>
      <c r="D15" s="90">
        <v>5.92</v>
      </c>
      <c r="E15" s="90">
        <v>1.65</v>
      </c>
      <c r="F15" s="90">
        <v>2.0299999999999998</v>
      </c>
      <c r="G15" s="90">
        <v>2.94</v>
      </c>
      <c r="H15" s="90">
        <v>2.75</v>
      </c>
      <c r="I15" s="90">
        <v>2.7</v>
      </c>
      <c r="J15" s="90">
        <v>3.59</v>
      </c>
      <c r="K15" s="90">
        <v>6.82</v>
      </c>
      <c r="L15" s="90">
        <v>15.56</v>
      </c>
      <c r="M15" s="90">
        <v>17.66</v>
      </c>
    </row>
    <row r="16" spans="1:13" ht="11.25" customHeight="1">
      <c r="A16" s="12" t="s">
        <v>44</v>
      </c>
      <c r="B16" s="90">
        <v>22.07</v>
      </c>
      <c r="C16" s="90">
        <v>21.09</v>
      </c>
      <c r="D16" s="90">
        <v>13.2</v>
      </c>
      <c r="E16" s="90">
        <v>7.07</v>
      </c>
      <c r="F16" s="90">
        <v>2.27</v>
      </c>
      <c r="G16" s="90">
        <v>0.43</v>
      </c>
      <c r="H16" s="90">
        <v>0.19</v>
      </c>
      <c r="I16" s="90">
        <v>1.01</v>
      </c>
      <c r="J16" s="90">
        <v>2.68</v>
      </c>
      <c r="K16" s="90">
        <v>4.43</v>
      </c>
      <c r="L16" s="90">
        <v>9.7899999999999991</v>
      </c>
      <c r="M16" s="90">
        <v>10.4</v>
      </c>
    </row>
    <row r="17" spans="1:13" ht="11.25" customHeight="1">
      <c r="A17" s="12" t="s">
        <v>45</v>
      </c>
      <c r="B17" s="90">
        <v>28.01</v>
      </c>
      <c r="C17" s="90">
        <v>20.25</v>
      </c>
      <c r="D17" s="90">
        <v>8.98</v>
      </c>
      <c r="E17" s="90">
        <v>5.95</v>
      </c>
      <c r="F17" s="90">
        <v>2.71</v>
      </c>
      <c r="G17" s="90">
        <v>4.2300000000000004</v>
      </c>
      <c r="H17" s="90">
        <v>2.0499999999999998</v>
      </c>
      <c r="I17" s="90">
        <v>2.65</v>
      </c>
      <c r="J17" s="90">
        <v>3.6</v>
      </c>
      <c r="K17" s="90">
        <v>9.24</v>
      </c>
      <c r="L17" s="90">
        <v>18.89</v>
      </c>
      <c r="M17" s="90">
        <v>20.23</v>
      </c>
    </row>
    <row r="18" spans="1:13" ht="11.25" customHeight="1">
      <c r="A18" s="12" t="s">
        <v>46</v>
      </c>
      <c r="B18" s="90">
        <v>19.13</v>
      </c>
      <c r="C18" s="90">
        <v>15.65</v>
      </c>
      <c r="D18" s="90">
        <v>10.029999999999999</v>
      </c>
      <c r="E18" s="90">
        <v>5.97</v>
      </c>
      <c r="F18" s="90">
        <v>3.56</v>
      </c>
      <c r="G18" s="90">
        <v>2.1</v>
      </c>
      <c r="H18" s="90">
        <v>1.85</v>
      </c>
      <c r="I18" s="90">
        <v>2.69</v>
      </c>
      <c r="J18" s="90">
        <v>4.88</v>
      </c>
      <c r="K18" s="90">
        <v>7.09</v>
      </c>
      <c r="L18" s="90">
        <v>11.4</v>
      </c>
      <c r="M18" s="90">
        <v>13.52</v>
      </c>
    </row>
    <row r="19" spans="1:13" ht="11.25" customHeight="1">
      <c r="A19" s="10" t="s">
        <v>47</v>
      </c>
      <c r="B19" s="90">
        <v>15.24</v>
      </c>
      <c r="C19" s="90">
        <v>14.16</v>
      </c>
      <c r="D19" s="90">
        <v>9.81</v>
      </c>
      <c r="E19" s="90">
        <v>8.18</v>
      </c>
      <c r="F19" s="90">
        <v>6.74</v>
      </c>
      <c r="G19" s="90">
        <v>4.34</v>
      </c>
      <c r="H19" s="90">
        <v>1.83</v>
      </c>
      <c r="I19" s="90">
        <v>1.98</v>
      </c>
      <c r="J19" s="90">
        <v>5.28</v>
      </c>
      <c r="K19" s="90">
        <v>15.34</v>
      </c>
      <c r="L19" s="90">
        <v>25.14</v>
      </c>
      <c r="M19" s="90">
        <v>29.44</v>
      </c>
    </row>
    <row r="20" spans="1:13" ht="11.25" customHeight="1">
      <c r="A20" s="10" t="s">
        <v>48</v>
      </c>
      <c r="B20" s="90">
        <v>23.66</v>
      </c>
      <c r="C20" s="90">
        <v>18.600000000000001</v>
      </c>
      <c r="D20" s="90">
        <v>10.58</v>
      </c>
      <c r="E20" s="90">
        <v>4.7</v>
      </c>
      <c r="F20" s="90">
        <v>2.95</v>
      </c>
      <c r="G20" s="90">
        <v>2.04</v>
      </c>
      <c r="H20" s="90">
        <v>1.78</v>
      </c>
      <c r="I20" s="90">
        <v>1.74</v>
      </c>
      <c r="J20" s="90">
        <v>2.84</v>
      </c>
      <c r="K20" s="90">
        <v>6.88</v>
      </c>
      <c r="L20" s="90">
        <v>16.45</v>
      </c>
      <c r="M20" s="90">
        <v>23.33</v>
      </c>
    </row>
    <row r="21" spans="1:13" ht="11.25" customHeight="1">
      <c r="A21" s="10" t="s">
        <v>49</v>
      </c>
      <c r="B21" s="90">
        <v>23.03</v>
      </c>
      <c r="C21" s="90">
        <v>17.46</v>
      </c>
      <c r="D21" s="90">
        <v>19.420000000000002</v>
      </c>
      <c r="E21" s="90">
        <v>12.12</v>
      </c>
      <c r="F21" s="90">
        <v>6.76</v>
      </c>
      <c r="G21" s="90">
        <v>7.3</v>
      </c>
      <c r="H21" s="90">
        <v>4.84</v>
      </c>
      <c r="I21" s="90">
        <v>5.22</v>
      </c>
      <c r="J21" s="90">
        <v>6.04</v>
      </c>
      <c r="K21" s="90">
        <v>7.87</v>
      </c>
      <c r="L21" s="90">
        <v>10.07</v>
      </c>
      <c r="M21" s="90">
        <v>13.76</v>
      </c>
    </row>
    <row r="22" spans="1:13" ht="11.25" customHeight="1">
      <c r="A22" s="10" t="s">
        <v>50</v>
      </c>
      <c r="B22" s="90">
        <v>16.97</v>
      </c>
      <c r="C22" s="90">
        <v>19.87</v>
      </c>
      <c r="D22" s="90">
        <v>15.38</v>
      </c>
      <c r="E22" s="90">
        <v>10.99</v>
      </c>
      <c r="F22" s="90">
        <v>11.67</v>
      </c>
      <c r="G22" s="90">
        <v>11.45</v>
      </c>
      <c r="H22" s="90">
        <v>9.6999999999999993</v>
      </c>
      <c r="I22" s="90">
        <v>8.66</v>
      </c>
      <c r="J22" s="90">
        <v>5.51</v>
      </c>
      <c r="K22" s="90">
        <v>3.65</v>
      </c>
      <c r="L22" s="90">
        <v>6.85</v>
      </c>
      <c r="M22" s="90">
        <v>11.91</v>
      </c>
    </row>
    <row r="23" spans="1:13" ht="11.25" customHeight="1">
      <c r="A23" s="10" t="s">
        <v>51</v>
      </c>
      <c r="B23" s="90">
        <v>13.44</v>
      </c>
      <c r="C23" s="90">
        <v>8.92</v>
      </c>
      <c r="D23" s="90">
        <v>4.2300000000000004</v>
      </c>
      <c r="E23" s="90">
        <v>2</v>
      </c>
      <c r="F23" s="90">
        <v>1.72</v>
      </c>
      <c r="G23" s="90">
        <v>0.73</v>
      </c>
      <c r="H23" s="90">
        <v>0.79</v>
      </c>
      <c r="I23" s="90">
        <v>1.42</v>
      </c>
      <c r="J23" s="90">
        <v>3.7</v>
      </c>
      <c r="K23" s="90">
        <v>5.44</v>
      </c>
      <c r="L23" s="90">
        <v>9.0500000000000007</v>
      </c>
      <c r="M23" s="90">
        <v>15.86</v>
      </c>
    </row>
    <row r="24" spans="1:13" ht="11.25" customHeight="1">
      <c r="A24" s="10" t="s">
        <v>52</v>
      </c>
      <c r="B24" s="90">
        <v>18.46</v>
      </c>
      <c r="C24" s="90">
        <v>15.19</v>
      </c>
      <c r="D24" s="90">
        <v>17.899999999999999</v>
      </c>
      <c r="E24" s="90">
        <v>15.52</v>
      </c>
      <c r="F24" s="90">
        <v>9.5399999999999991</v>
      </c>
      <c r="G24" s="90">
        <v>6.46</v>
      </c>
      <c r="H24" s="90">
        <v>4.4000000000000004</v>
      </c>
      <c r="I24" s="90">
        <v>5.98</v>
      </c>
      <c r="J24" s="90">
        <v>8.4700000000000006</v>
      </c>
      <c r="K24" s="90">
        <v>10.58</v>
      </c>
      <c r="L24" s="90">
        <v>15.5</v>
      </c>
      <c r="M24" s="90">
        <v>17.72</v>
      </c>
    </row>
    <row r="25" spans="1:13" ht="11.25" customHeight="1">
      <c r="A25" s="10" t="s">
        <v>53</v>
      </c>
      <c r="B25" s="90">
        <v>20.28</v>
      </c>
      <c r="C25" s="90">
        <v>18.37</v>
      </c>
      <c r="D25" s="90">
        <v>14.72</v>
      </c>
      <c r="E25" s="90">
        <v>9.91</v>
      </c>
      <c r="F25" s="90">
        <v>6.63</v>
      </c>
      <c r="G25" s="90">
        <v>3.55</v>
      </c>
      <c r="H25" s="90">
        <v>1.2</v>
      </c>
      <c r="I25" s="90">
        <v>0.65</v>
      </c>
      <c r="J25" s="90">
        <v>4.63</v>
      </c>
      <c r="K25" s="90">
        <v>5.49</v>
      </c>
      <c r="L25" s="90">
        <v>5.77</v>
      </c>
      <c r="M25" s="90">
        <v>6.24</v>
      </c>
    </row>
    <row r="26" spans="1:13" ht="11.25" customHeight="1">
      <c r="A26" s="12" t="s">
        <v>54</v>
      </c>
      <c r="B26" s="90">
        <v>12.39</v>
      </c>
      <c r="C26" s="90">
        <v>9.6199999999999992</v>
      </c>
      <c r="D26" s="90">
        <v>6.14</v>
      </c>
      <c r="E26" s="90">
        <v>5.01</v>
      </c>
      <c r="F26" s="90">
        <v>3.06</v>
      </c>
      <c r="G26" s="90">
        <v>1.95</v>
      </c>
      <c r="H26" s="90">
        <v>3.84</v>
      </c>
      <c r="I26" s="90">
        <v>6.75</v>
      </c>
      <c r="J26" s="90">
        <v>9.08</v>
      </c>
      <c r="K26" s="90">
        <v>11.81</v>
      </c>
      <c r="L26" s="90">
        <v>14.31</v>
      </c>
      <c r="M26" s="90">
        <v>14.04</v>
      </c>
    </row>
    <row r="27" spans="1:13" ht="11.25" customHeight="1">
      <c r="A27" s="12" t="s">
        <v>55</v>
      </c>
      <c r="B27" s="90">
        <v>17.86</v>
      </c>
      <c r="C27" s="90">
        <v>17.04</v>
      </c>
      <c r="D27" s="90">
        <v>14.82</v>
      </c>
      <c r="E27" s="90">
        <v>10.26</v>
      </c>
      <c r="F27" s="90">
        <v>8.4700000000000006</v>
      </c>
      <c r="G27" s="90">
        <v>7.9</v>
      </c>
      <c r="H27" s="90">
        <v>6.24</v>
      </c>
      <c r="I27" s="90">
        <v>4.8</v>
      </c>
      <c r="J27" s="90">
        <v>5.64</v>
      </c>
      <c r="K27" s="90">
        <v>4.16</v>
      </c>
      <c r="L27" s="90">
        <v>12.86</v>
      </c>
      <c r="M27" s="90">
        <v>10.75</v>
      </c>
    </row>
    <row r="28" spans="1:13" ht="11.25" customHeight="1">
      <c r="A28" s="12" t="s">
        <v>56</v>
      </c>
      <c r="B28" s="90">
        <v>12.32</v>
      </c>
      <c r="C28" s="90">
        <v>10.38</v>
      </c>
      <c r="D28" s="90">
        <v>7.93</v>
      </c>
      <c r="E28" s="90">
        <v>9.1199999999999992</v>
      </c>
      <c r="F28" s="90">
        <v>7.26</v>
      </c>
      <c r="G28" s="90">
        <v>4.92</v>
      </c>
      <c r="H28" s="90">
        <v>11.74</v>
      </c>
      <c r="I28" s="90">
        <v>9.5399999999999991</v>
      </c>
      <c r="J28" s="90">
        <v>13.49</v>
      </c>
      <c r="K28" s="90">
        <v>15.09</v>
      </c>
      <c r="L28" s="90">
        <v>16.989999999999998</v>
      </c>
      <c r="M28" s="90">
        <v>18.89</v>
      </c>
    </row>
    <row r="29" spans="1:13" ht="11.25" customHeight="1">
      <c r="A29" s="12" t="s">
        <v>57</v>
      </c>
      <c r="B29" s="90">
        <v>22.32</v>
      </c>
      <c r="C29" s="90">
        <v>26.49</v>
      </c>
      <c r="D29" s="90">
        <v>24.81</v>
      </c>
      <c r="E29" s="90">
        <v>22.83</v>
      </c>
      <c r="F29" s="90">
        <v>13.96</v>
      </c>
      <c r="G29" s="90">
        <v>13.54</v>
      </c>
      <c r="H29" s="90">
        <v>29.87</v>
      </c>
      <c r="I29" s="90">
        <v>10.29</v>
      </c>
      <c r="J29" s="90">
        <v>9.6300000000000008</v>
      </c>
      <c r="K29" s="90">
        <v>9.6199999999999992</v>
      </c>
      <c r="L29" s="90">
        <v>13.04</v>
      </c>
      <c r="M29" s="90">
        <v>15.41</v>
      </c>
    </row>
    <row r="30" spans="1:13" ht="11.25" customHeight="1">
      <c r="A30" s="12" t="s">
        <v>58</v>
      </c>
      <c r="B30" s="90">
        <v>33.53</v>
      </c>
      <c r="C30" s="90">
        <v>33.08</v>
      </c>
      <c r="D30" s="90">
        <v>34.28</v>
      </c>
      <c r="E30" s="90">
        <v>34.43</v>
      </c>
      <c r="F30" s="90">
        <v>23.47</v>
      </c>
      <c r="G30" s="90">
        <v>22.74</v>
      </c>
      <c r="H30" s="90">
        <v>28.15</v>
      </c>
      <c r="I30" s="90">
        <v>24.06</v>
      </c>
      <c r="J30" s="90">
        <v>24.29</v>
      </c>
      <c r="K30" s="90">
        <v>20.7</v>
      </c>
      <c r="L30" s="90">
        <v>26.79</v>
      </c>
      <c r="M30" s="90">
        <v>25.72</v>
      </c>
    </row>
    <row r="31" spans="1:13" ht="11.25" customHeight="1">
      <c r="A31" s="12" t="s">
        <v>59</v>
      </c>
      <c r="B31" s="90">
        <v>28</v>
      </c>
      <c r="C31" s="90">
        <v>25.65</v>
      </c>
      <c r="D31" s="90">
        <v>10.95</v>
      </c>
      <c r="E31" s="90">
        <v>10.64</v>
      </c>
      <c r="F31" s="90">
        <v>7.71</v>
      </c>
      <c r="G31" s="90">
        <v>6.25</v>
      </c>
      <c r="H31" s="90">
        <v>3.12</v>
      </c>
      <c r="I31" s="90">
        <v>2.29</v>
      </c>
      <c r="J31" s="90">
        <v>4.66</v>
      </c>
      <c r="K31" s="90">
        <v>6.01</v>
      </c>
      <c r="L31" s="90">
        <v>11.3</v>
      </c>
      <c r="M31" s="90">
        <v>13.33</v>
      </c>
    </row>
    <row r="32" spans="1:13" ht="11.25" customHeight="1">
      <c r="A32" s="12" t="s">
        <v>60</v>
      </c>
      <c r="B32" s="90">
        <v>10.63</v>
      </c>
      <c r="C32" s="90">
        <v>17.600000000000001</v>
      </c>
      <c r="D32" s="90">
        <v>18.2</v>
      </c>
      <c r="E32" s="90">
        <v>16.940000000000001</v>
      </c>
      <c r="F32" s="90">
        <v>14</v>
      </c>
      <c r="G32" s="90">
        <v>10.95</v>
      </c>
      <c r="H32" s="90">
        <v>9.23</v>
      </c>
      <c r="I32" s="90">
        <v>9.14</v>
      </c>
      <c r="J32" s="90">
        <v>9.48</v>
      </c>
      <c r="K32" s="90">
        <v>8.59</v>
      </c>
      <c r="L32" s="90">
        <v>11.24</v>
      </c>
      <c r="M32" s="90">
        <v>13.73</v>
      </c>
    </row>
    <row r="33" spans="1:13" ht="11.25" customHeight="1">
      <c r="A33" s="12" t="s">
        <v>61</v>
      </c>
      <c r="B33" s="90">
        <v>17.010000000000002</v>
      </c>
      <c r="C33" s="90">
        <v>17.579999999999998</v>
      </c>
      <c r="D33" s="90">
        <v>20.2</v>
      </c>
      <c r="E33" s="90">
        <v>20.350000000000001</v>
      </c>
      <c r="F33" s="90">
        <v>10.35</v>
      </c>
      <c r="G33" s="90">
        <v>9.15</v>
      </c>
      <c r="H33" s="90">
        <v>4.54</v>
      </c>
      <c r="I33" s="90">
        <v>6.07</v>
      </c>
      <c r="J33" s="90">
        <v>8.5399999999999991</v>
      </c>
      <c r="K33" s="90">
        <v>10.61</v>
      </c>
      <c r="L33" s="90">
        <v>12.32</v>
      </c>
      <c r="M33" s="90">
        <v>15.83</v>
      </c>
    </row>
    <row r="34" spans="1:13" ht="11.25" customHeight="1">
      <c r="A34" s="12" t="s">
        <v>62</v>
      </c>
      <c r="B34" s="90">
        <v>22.77</v>
      </c>
      <c r="C34" s="90">
        <v>17.98</v>
      </c>
      <c r="D34" s="90">
        <v>12.7</v>
      </c>
      <c r="E34" s="90">
        <v>13.62</v>
      </c>
      <c r="F34" s="90">
        <v>14.29</v>
      </c>
      <c r="G34" s="90">
        <v>13.61</v>
      </c>
      <c r="H34" s="90">
        <v>12.08</v>
      </c>
      <c r="I34" s="90">
        <v>12.57</v>
      </c>
      <c r="J34" s="90">
        <v>15.55</v>
      </c>
      <c r="K34" s="90">
        <v>17.190000000000001</v>
      </c>
      <c r="L34" s="90">
        <v>16.100000000000001</v>
      </c>
      <c r="M34" s="90">
        <v>17.29</v>
      </c>
    </row>
    <row r="35" spans="1:13" ht="11.25" customHeight="1">
      <c r="A35" s="12" t="s">
        <v>63</v>
      </c>
      <c r="B35" s="90">
        <v>14.03</v>
      </c>
      <c r="C35" s="90">
        <v>15.47</v>
      </c>
      <c r="D35" s="90">
        <v>14.77</v>
      </c>
      <c r="E35" s="90">
        <v>14.59</v>
      </c>
      <c r="F35" s="90">
        <v>11.93</v>
      </c>
      <c r="G35" s="90">
        <v>11.01</v>
      </c>
      <c r="H35" s="90">
        <v>7.42</v>
      </c>
      <c r="I35" s="90">
        <v>7.35</v>
      </c>
      <c r="J35" s="90">
        <v>8.83</v>
      </c>
      <c r="K35" s="90">
        <v>14.77</v>
      </c>
      <c r="L35" s="90">
        <v>15.89</v>
      </c>
      <c r="M35" s="90">
        <v>18.350000000000001</v>
      </c>
    </row>
    <row r="36" spans="1:13" ht="11.25" customHeight="1">
      <c r="A36" s="10" t="s">
        <v>64</v>
      </c>
      <c r="B36" s="90">
        <v>26.86</v>
      </c>
      <c r="C36" s="90">
        <v>27.24</v>
      </c>
      <c r="D36" s="90">
        <v>32.29</v>
      </c>
      <c r="E36" s="90">
        <v>27.43</v>
      </c>
      <c r="F36" s="90">
        <v>24.24</v>
      </c>
      <c r="G36" s="90">
        <v>21.83</v>
      </c>
      <c r="H36" s="90">
        <v>21.8</v>
      </c>
      <c r="I36" s="90">
        <v>20.82</v>
      </c>
      <c r="J36" s="90">
        <v>22.39</v>
      </c>
      <c r="K36" s="90">
        <v>24.54</v>
      </c>
      <c r="L36" s="90">
        <v>29.91</v>
      </c>
      <c r="M36" s="90">
        <v>40.4</v>
      </c>
    </row>
    <row r="37" spans="1:13" ht="11.25" customHeight="1">
      <c r="A37" s="10" t="s">
        <v>65</v>
      </c>
      <c r="B37" s="90">
        <v>33.68</v>
      </c>
      <c r="C37" s="90">
        <v>35.880000000000003</v>
      </c>
      <c r="D37" s="90">
        <v>37.81</v>
      </c>
      <c r="E37" s="90">
        <v>28.64</v>
      </c>
      <c r="F37" s="90">
        <v>21.98</v>
      </c>
      <c r="G37" s="90">
        <v>18.73</v>
      </c>
      <c r="H37" s="90">
        <v>13.31</v>
      </c>
      <c r="I37" s="90">
        <v>15.67</v>
      </c>
      <c r="J37" s="90">
        <v>21.65</v>
      </c>
      <c r="K37" s="90">
        <v>31.76</v>
      </c>
      <c r="L37" s="90">
        <v>37.43</v>
      </c>
      <c r="M37" s="90">
        <v>37.67</v>
      </c>
    </row>
    <row r="38" spans="1:13" ht="11.25" customHeight="1">
      <c r="A38" s="10" t="s">
        <v>66</v>
      </c>
      <c r="B38" s="194" t="s">
        <v>158</v>
      </c>
      <c r="C38" s="90">
        <v>31.16</v>
      </c>
      <c r="D38" s="90">
        <v>33.33</v>
      </c>
      <c r="E38" s="90">
        <v>29.75</v>
      </c>
      <c r="F38" s="90">
        <v>24.59</v>
      </c>
      <c r="G38" s="90">
        <v>24.15</v>
      </c>
      <c r="H38" s="90">
        <v>22.37</v>
      </c>
      <c r="I38" s="90">
        <v>24.93</v>
      </c>
      <c r="J38" s="90">
        <v>25.09</v>
      </c>
      <c r="K38" s="90">
        <v>31.67</v>
      </c>
      <c r="L38" s="90">
        <v>30.43</v>
      </c>
      <c r="M38" s="90">
        <v>28.37</v>
      </c>
    </row>
    <row r="39" spans="1:13" ht="11.25" customHeight="1">
      <c r="A39" s="10" t="s">
        <v>67</v>
      </c>
      <c r="B39" s="194" t="s">
        <v>158</v>
      </c>
      <c r="C39" s="90">
        <v>31.29</v>
      </c>
      <c r="D39" s="90">
        <v>31.21</v>
      </c>
      <c r="E39" s="90">
        <v>27.5</v>
      </c>
      <c r="F39" s="90">
        <v>22.99</v>
      </c>
      <c r="G39" s="90">
        <v>23.61</v>
      </c>
      <c r="H39" s="90">
        <v>25.31</v>
      </c>
      <c r="I39" s="90">
        <v>24.64</v>
      </c>
      <c r="J39" s="90">
        <v>27.1</v>
      </c>
      <c r="K39" s="90">
        <v>31.3</v>
      </c>
      <c r="L39" s="90">
        <v>40.9</v>
      </c>
      <c r="M39" s="90">
        <v>41.85</v>
      </c>
    </row>
    <row r="40" spans="1:13" ht="11.25" customHeight="1">
      <c r="A40" s="12" t="s">
        <v>68</v>
      </c>
      <c r="B40" s="194" t="s">
        <v>158</v>
      </c>
      <c r="C40" s="90">
        <v>29.42</v>
      </c>
      <c r="D40" s="90">
        <v>24.65</v>
      </c>
      <c r="E40" s="90">
        <v>27.91</v>
      </c>
      <c r="F40" s="90">
        <v>31.53</v>
      </c>
      <c r="G40" s="90">
        <v>30.85</v>
      </c>
      <c r="H40" s="90">
        <v>23.75</v>
      </c>
      <c r="I40" s="90">
        <v>20.72</v>
      </c>
      <c r="J40" s="90">
        <v>18.2</v>
      </c>
      <c r="K40" s="90">
        <v>21.73</v>
      </c>
      <c r="L40" s="90">
        <v>29.14</v>
      </c>
      <c r="M40" s="90">
        <v>40.340000000000003</v>
      </c>
    </row>
    <row r="41" spans="1:13" ht="11.25" customHeight="1">
      <c r="A41" s="12" t="s">
        <v>69</v>
      </c>
      <c r="B41" s="90">
        <v>50.41</v>
      </c>
      <c r="C41" s="90">
        <v>53.26</v>
      </c>
      <c r="D41" s="90">
        <v>40.86</v>
      </c>
      <c r="E41" s="90">
        <v>31.59</v>
      </c>
      <c r="F41" s="90">
        <v>27.18</v>
      </c>
      <c r="G41" s="90">
        <v>21.92</v>
      </c>
      <c r="H41" s="90">
        <v>16.190000000000001</v>
      </c>
      <c r="I41" s="90">
        <v>15.59</v>
      </c>
      <c r="J41" s="90">
        <v>13.38</v>
      </c>
      <c r="K41" s="90">
        <v>16.55</v>
      </c>
      <c r="L41" s="90">
        <v>19.43</v>
      </c>
      <c r="M41" s="90">
        <v>22.12</v>
      </c>
    </row>
    <row r="42" spans="1:13" ht="11.25" customHeight="1">
      <c r="A42" s="16" t="s">
        <v>70</v>
      </c>
      <c r="B42" s="91">
        <v>28.42</v>
      </c>
      <c r="C42" s="91">
        <v>28.22</v>
      </c>
      <c r="D42" s="91">
        <v>29.41</v>
      </c>
      <c r="E42" s="91">
        <v>26.01</v>
      </c>
      <c r="F42" s="91">
        <v>22.75</v>
      </c>
      <c r="G42" s="92" t="s">
        <v>35</v>
      </c>
      <c r="H42" s="92" t="s">
        <v>35</v>
      </c>
      <c r="I42" s="92" t="s">
        <v>35</v>
      </c>
      <c r="J42" s="92" t="s">
        <v>35</v>
      </c>
      <c r="K42" s="92" t="s">
        <v>35</v>
      </c>
      <c r="L42" s="92" t="s">
        <v>35</v>
      </c>
      <c r="M42" s="92" t="s">
        <v>35</v>
      </c>
    </row>
    <row r="43" spans="1:13" ht="11.25" customHeight="1">
      <c r="A43" s="75" t="s">
        <v>163</v>
      </c>
      <c r="B43" s="72"/>
      <c r="C43" s="72"/>
      <c r="D43" s="72"/>
      <c r="E43" s="72"/>
      <c r="F43" s="72"/>
      <c r="G43" s="72"/>
      <c r="H43" s="72"/>
      <c r="I43" s="72"/>
      <c r="J43" s="72"/>
      <c r="K43" s="72"/>
      <c r="L43" s="72"/>
      <c r="M43" s="72"/>
    </row>
    <row r="44" spans="1:13" ht="11.25" customHeight="1">
      <c r="A44" s="75" t="s">
        <v>31</v>
      </c>
      <c r="B44" s="72"/>
      <c r="C44" s="72"/>
      <c r="D44" s="72"/>
      <c r="E44" s="72"/>
      <c r="F44" s="72"/>
      <c r="G44" s="72"/>
      <c r="H44" s="72"/>
      <c r="I44" s="72"/>
      <c r="J44" s="72"/>
      <c r="K44" s="72"/>
      <c r="L44" s="72"/>
      <c r="M44" s="72"/>
    </row>
    <row r="45" spans="1:13" ht="11.25" customHeight="1">
      <c r="A45" s="74" t="s">
        <v>222</v>
      </c>
    </row>
    <row r="46" spans="1:13" ht="11.25" customHeight="1">
      <c r="A46" s="12" t="s">
        <v>217</v>
      </c>
      <c r="B46" s="71"/>
      <c r="C46" s="71"/>
      <c r="D46" s="71"/>
      <c r="E46" s="71"/>
      <c r="F46" s="71"/>
      <c r="G46" s="71"/>
      <c r="H46" s="71"/>
      <c r="I46" s="71"/>
      <c r="J46" s="73"/>
      <c r="K46" s="73"/>
      <c r="L46" s="73"/>
      <c r="M46" s="73"/>
    </row>
    <row r="47" spans="1:13" ht="11.25" customHeight="1">
      <c r="A47" s="71"/>
      <c r="B47" s="71"/>
      <c r="C47" s="71"/>
    </row>
  </sheetData>
  <pageMargins left="0.66700000000000004" right="0.66700000000000004" top="0.66700000000000004" bottom="0.72" header="0" footer="0"/>
  <pageSetup firstPageNumber="87" orientation="portrait"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8CB63-2AE7-4FB9-BC82-D4670EFE55C4}">
  <sheetPr transitionEvaluation="1" codeName="Sheet74"/>
  <dimension ref="A1:M49"/>
  <sheetViews>
    <sheetView workbookViewId="0"/>
  </sheetViews>
  <sheetFormatPr defaultColWidth="9.7109375" defaultRowHeight="11.25"/>
  <cols>
    <col min="1" max="1" width="9.7109375" style="9"/>
    <col min="2" max="13" width="11.140625" style="9" customWidth="1"/>
    <col min="14" max="16384" width="9.7109375" style="9"/>
  </cols>
  <sheetData>
    <row r="1" spans="1:13" ht="11.25" customHeight="1">
      <c r="A1" s="83" t="s">
        <v>223</v>
      </c>
      <c r="B1" s="84"/>
      <c r="C1" s="84"/>
      <c r="D1" s="84"/>
      <c r="E1" s="84"/>
      <c r="F1" s="84"/>
      <c r="G1" s="84"/>
      <c r="H1" s="84"/>
      <c r="I1" s="84"/>
      <c r="J1" s="84"/>
      <c r="K1" s="84"/>
      <c r="L1" s="84"/>
      <c r="M1" s="85"/>
    </row>
    <row r="2" spans="1:13" ht="33.75">
      <c r="A2" s="77" t="s">
        <v>140</v>
      </c>
      <c r="B2" s="80" t="s">
        <v>150</v>
      </c>
      <c r="C2" s="51" t="s">
        <v>151</v>
      </c>
      <c r="D2" s="80" t="s">
        <v>152</v>
      </c>
      <c r="E2" s="80" t="s">
        <v>141</v>
      </c>
      <c r="F2" s="80" t="s">
        <v>142</v>
      </c>
      <c r="G2" s="80" t="s">
        <v>143</v>
      </c>
      <c r="H2" s="80" t="s">
        <v>144</v>
      </c>
      <c r="I2" s="80" t="s">
        <v>145</v>
      </c>
      <c r="J2" s="80" t="s">
        <v>146</v>
      </c>
      <c r="K2" s="32" t="s">
        <v>147</v>
      </c>
      <c r="L2" s="32" t="s">
        <v>148</v>
      </c>
      <c r="M2" s="32" t="s">
        <v>149</v>
      </c>
    </row>
    <row r="3" spans="1:13" ht="11.25" customHeight="1">
      <c r="A3" s="12" t="s">
        <v>75</v>
      </c>
      <c r="B3" s="86">
        <v>8.99</v>
      </c>
      <c r="C3" s="86">
        <v>5.74</v>
      </c>
      <c r="D3" s="86">
        <v>4.13</v>
      </c>
      <c r="E3" s="86">
        <v>2.37</v>
      </c>
      <c r="F3" s="86">
        <v>1.1499999999999999</v>
      </c>
      <c r="G3" s="86">
        <v>0.62</v>
      </c>
      <c r="H3" s="86">
        <v>0.22</v>
      </c>
      <c r="I3" s="86">
        <v>0.4</v>
      </c>
      <c r="J3" s="86">
        <v>0.66</v>
      </c>
      <c r="K3" s="86">
        <v>1</v>
      </c>
      <c r="L3" s="86">
        <v>1.88</v>
      </c>
      <c r="M3" s="86">
        <v>6.89</v>
      </c>
    </row>
    <row r="4" spans="1:13" ht="11.25" customHeight="1">
      <c r="A4" s="12" t="s">
        <v>76</v>
      </c>
      <c r="B4" s="86">
        <v>7.3</v>
      </c>
      <c r="C4" s="86">
        <v>6.69</v>
      </c>
      <c r="D4" s="86">
        <v>0.51</v>
      </c>
      <c r="E4" s="86">
        <v>0.76</v>
      </c>
      <c r="F4" s="86">
        <v>0.48</v>
      </c>
      <c r="G4" s="86">
        <v>0.75</v>
      </c>
      <c r="H4" s="86">
        <v>1.53</v>
      </c>
      <c r="I4" s="86">
        <v>0.26</v>
      </c>
      <c r="J4" s="86">
        <v>1.19</v>
      </c>
      <c r="K4" s="86">
        <v>2.57</v>
      </c>
      <c r="L4" s="86">
        <v>2.95</v>
      </c>
      <c r="M4" s="86">
        <v>7.47</v>
      </c>
    </row>
    <row r="5" spans="1:13" ht="11.25" customHeight="1">
      <c r="A5" s="12" t="s">
        <v>77</v>
      </c>
      <c r="B5" s="86">
        <v>6.5</v>
      </c>
      <c r="C5" s="86">
        <v>6.03</v>
      </c>
      <c r="D5" s="86">
        <v>1.64</v>
      </c>
      <c r="E5" s="86">
        <v>1.07</v>
      </c>
      <c r="F5" s="86">
        <v>0.35</v>
      </c>
      <c r="G5" s="86">
        <v>0.68</v>
      </c>
      <c r="H5" s="86">
        <v>0.82</v>
      </c>
      <c r="I5" s="86">
        <v>0.41</v>
      </c>
      <c r="J5" s="86">
        <v>0.89</v>
      </c>
      <c r="K5" s="86">
        <v>0.55000000000000004</v>
      </c>
      <c r="L5" s="86">
        <v>2.67</v>
      </c>
      <c r="M5" s="86">
        <v>7.27</v>
      </c>
    </row>
    <row r="6" spans="1:13" ht="11.25" customHeight="1">
      <c r="A6" s="12" t="s">
        <v>78</v>
      </c>
      <c r="B6" s="86">
        <v>6.66</v>
      </c>
      <c r="C6" s="86">
        <v>6.2</v>
      </c>
      <c r="D6" s="86">
        <v>4.1900000000000004</v>
      </c>
      <c r="E6" s="86">
        <v>1.08</v>
      </c>
      <c r="F6" s="86">
        <v>0.31</v>
      </c>
      <c r="G6" s="86">
        <v>0.44</v>
      </c>
      <c r="H6" s="86">
        <v>0.6</v>
      </c>
      <c r="I6" s="86">
        <v>0.15</v>
      </c>
      <c r="J6" s="86">
        <v>1.36</v>
      </c>
      <c r="K6" s="86">
        <v>5.33</v>
      </c>
      <c r="L6" s="86">
        <v>11.69</v>
      </c>
      <c r="M6" s="86">
        <v>11.3</v>
      </c>
    </row>
    <row r="7" spans="1:13" ht="11.25" customHeight="1">
      <c r="A7" s="12" t="s">
        <v>79</v>
      </c>
      <c r="B7" s="86">
        <v>12.11</v>
      </c>
      <c r="C7" s="86">
        <v>8.9499999999999993</v>
      </c>
      <c r="D7" s="86">
        <v>3.35</v>
      </c>
      <c r="E7" s="86">
        <v>1.52</v>
      </c>
      <c r="F7" s="86">
        <v>2.27</v>
      </c>
      <c r="G7" s="86">
        <v>1.75</v>
      </c>
      <c r="H7" s="86">
        <v>1.0900000000000001</v>
      </c>
      <c r="I7" s="86">
        <v>1.06</v>
      </c>
      <c r="J7" s="86">
        <v>1.59</v>
      </c>
      <c r="K7" s="86">
        <v>4.16</v>
      </c>
      <c r="L7" s="86">
        <v>7.47</v>
      </c>
      <c r="M7" s="86">
        <v>12.09</v>
      </c>
    </row>
    <row r="8" spans="1:13" ht="11.25" customHeight="1">
      <c r="A8" s="12" t="s">
        <v>80</v>
      </c>
      <c r="B8" s="86">
        <v>22.09</v>
      </c>
      <c r="C8" s="86">
        <v>23.6</v>
      </c>
      <c r="D8" s="86">
        <v>23.9</v>
      </c>
      <c r="E8" s="86">
        <v>10.52</v>
      </c>
      <c r="F8" s="86">
        <v>7.48</v>
      </c>
      <c r="G8" s="86">
        <v>6.59</v>
      </c>
      <c r="H8" s="86">
        <v>4.3899999999999997</v>
      </c>
      <c r="I8" s="86">
        <v>4.0599999999999996</v>
      </c>
      <c r="J8" s="86">
        <v>4.43</v>
      </c>
      <c r="K8" s="86">
        <v>4.6500000000000004</v>
      </c>
      <c r="L8" s="86">
        <v>7.78</v>
      </c>
      <c r="M8" s="86">
        <v>8.92</v>
      </c>
    </row>
    <row r="9" spans="1:13" ht="11.25" customHeight="1">
      <c r="A9" s="12" t="s">
        <v>81</v>
      </c>
      <c r="B9" s="86">
        <v>4.0599999999999996</v>
      </c>
      <c r="C9" s="86">
        <v>1.41</v>
      </c>
      <c r="D9" s="86">
        <v>3.19</v>
      </c>
      <c r="E9" s="86">
        <v>2.48</v>
      </c>
      <c r="F9" s="86">
        <v>1.86</v>
      </c>
      <c r="G9" s="86">
        <v>1.68</v>
      </c>
      <c r="H9" s="86">
        <v>2.09</v>
      </c>
      <c r="I9" s="86">
        <v>2.57</v>
      </c>
      <c r="J9" s="86">
        <v>3.09</v>
      </c>
      <c r="K9" s="86">
        <v>4.76</v>
      </c>
      <c r="L9" s="86">
        <v>8.58</v>
      </c>
      <c r="M9" s="86">
        <v>10.76</v>
      </c>
    </row>
    <row r="10" spans="1:13" ht="11.25" customHeight="1">
      <c r="A10" s="12" t="s">
        <v>82</v>
      </c>
      <c r="B10" s="86">
        <v>12.26</v>
      </c>
      <c r="C10" s="86">
        <v>9.26</v>
      </c>
      <c r="D10" s="86">
        <v>8.7899999999999991</v>
      </c>
      <c r="E10" s="86">
        <v>5.49</v>
      </c>
      <c r="F10" s="86">
        <v>3.09</v>
      </c>
      <c r="G10" s="86">
        <v>1.62</v>
      </c>
      <c r="H10" s="86">
        <v>2.27</v>
      </c>
      <c r="I10" s="86">
        <v>5.91</v>
      </c>
      <c r="J10" s="86">
        <v>6.56</v>
      </c>
      <c r="K10" s="86">
        <v>8.0399999999999991</v>
      </c>
      <c r="L10" s="86">
        <v>12.09</v>
      </c>
      <c r="M10" s="86">
        <v>13.42</v>
      </c>
    </row>
    <row r="11" spans="1:13" ht="11.25" customHeight="1">
      <c r="A11" s="12" t="s">
        <v>83</v>
      </c>
      <c r="B11" s="86">
        <v>16.100000000000001</v>
      </c>
      <c r="C11" s="86">
        <v>12.23</v>
      </c>
      <c r="D11" s="86">
        <v>7.9</v>
      </c>
      <c r="E11" s="86">
        <v>5.87</v>
      </c>
      <c r="F11" s="86">
        <v>4.43</v>
      </c>
      <c r="G11" s="86">
        <v>4.33</v>
      </c>
      <c r="H11" s="86">
        <v>4.75</v>
      </c>
      <c r="I11" s="86">
        <v>5.87</v>
      </c>
      <c r="J11" s="86">
        <v>8.0299999999999994</v>
      </c>
      <c r="K11" s="86">
        <v>11.96</v>
      </c>
      <c r="L11" s="86">
        <v>14.95</v>
      </c>
      <c r="M11" s="86">
        <v>15.57</v>
      </c>
    </row>
    <row r="12" spans="1:13" ht="11.25" customHeight="1">
      <c r="A12" s="12" t="s">
        <v>40</v>
      </c>
      <c r="B12" s="86">
        <v>16.7</v>
      </c>
      <c r="C12" s="86">
        <v>17.22</v>
      </c>
      <c r="D12" s="86">
        <v>15.11</v>
      </c>
      <c r="E12" s="86">
        <v>9.7100000000000009</v>
      </c>
      <c r="F12" s="86">
        <v>7.17</v>
      </c>
      <c r="G12" s="86">
        <v>8.67</v>
      </c>
      <c r="H12" s="86">
        <v>9.89</v>
      </c>
      <c r="I12" s="86">
        <v>10.24</v>
      </c>
      <c r="J12" s="86">
        <v>11.19</v>
      </c>
      <c r="K12" s="86">
        <v>12.2</v>
      </c>
      <c r="L12" s="86">
        <v>13.24</v>
      </c>
      <c r="M12" s="86">
        <v>13.4</v>
      </c>
    </row>
    <row r="13" spans="1:13" ht="11.25" customHeight="1">
      <c r="A13" s="12" t="s">
        <v>41</v>
      </c>
      <c r="B13" s="86">
        <v>10.9</v>
      </c>
      <c r="C13" s="86">
        <v>12.52</v>
      </c>
      <c r="D13" s="86">
        <v>11.2</v>
      </c>
      <c r="E13" s="86">
        <v>8.84</v>
      </c>
      <c r="F13" s="86">
        <v>3.05</v>
      </c>
      <c r="G13" s="86">
        <v>7.32</v>
      </c>
      <c r="H13" s="86">
        <v>9.77</v>
      </c>
      <c r="I13" s="86">
        <v>13.98</v>
      </c>
      <c r="J13" s="86">
        <v>17.7</v>
      </c>
      <c r="K13" s="86">
        <v>20.69</v>
      </c>
      <c r="L13" s="86">
        <v>18.47</v>
      </c>
      <c r="M13" s="86">
        <v>22.04</v>
      </c>
    </row>
    <row r="14" spans="1:13" ht="11.25" customHeight="1">
      <c r="A14" s="12" t="s">
        <v>42</v>
      </c>
      <c r="B14" s="86">
        <v>19.829999999999998</v>
      </c>
      <c r="C14" s="86">
        <v>22.65</v>
      </c>
      <c r="D14" s="86">
        <v>19.98</v>
      </c>
      <c r="E14" s="86">
        <v>12.18</v>
      </c>
      <c r="F14" s="86">
        <v>4.4000000000000004</v>
      </c>
      <c r="G14" s="86">
        <v>3.93</v>
      </c>
      <c r="H14" s="86">
        <v>3.68</v>
      </c>
      <c r="I14" s="86">
        <v>5.67</v>
      </c>
      <c r="J14" s="86">
        <v>6.72</v>
      </c>
      <c r="K14" s="86">
        <v>7.14</v>
      </c>
      <c r="L14" s="86">
        <v>8.65</v>
      </c>
      <c r="M14" s="86">
        <v>8.9</v>
      </c>
    </row>
    <row r="15" spans="1:13" ht="11.25" customHeight="1">
      <c r="A15" s="12" t="s">
        <v>43</v>
      </c>
      <c r="B15" s="86">
        <v>9.56</v>
      </c>
      <c r="C15" s="86">
        <v>11.67</v>
      </c>
      <c r="D15" s="86">
        <v>6.01</v>
      </c>
      <c r="E15" s="86">
        <v>2.2400000000000002</v>
      </c>
      <c r="F15" s="86">
        <v>2.54</v>
      </c>
      <c r="G15" s="86">
        <v>2.96</v>
      </c>
      <c r="H15" s="86">
        <v>2.67</v>
      </c>
      <c r="I15" s="86">
        <v>2.65</v>
      </c>
      <c r="J15" s="86">
        <v>3.56</v>
      </c>
      <c r="K15" s="86">
        <v>6.82</v>
      </c>
      <c r="L15" s="86">
        <v>15.56</v>
      </c>
      <c r="M15" s="86">
        <v>17.66</v>
      </c>
    </row>
    <row r="16" spans="1:13" ht="11.25" customHeight="1">
      <c r="A16" s="12" t="s">
        <v>44</v>
      </c>
      <c r="B16" s="86">
        <v>22.92</v>
      </c>
      <c r="C16" s="86">
        <v>24.48</v>
      </c>
      <c r="D16" s="86">
        <v>14.26</v>
      </c>
      <c r="E16" s="86">
        <v>5.52</v>
      </c>
      <c r="F16" s="86">
        <v>2.2200000000000002</v>
      </c>
      <c r="G16" s="86">
        <v>0.65</v>
      </c>
      <c r="H16" s="86">
        <v>0.08</v>
      </c>
      <c r="I16" s="86">
        <v>0.79</v>
      </c>
      <c r="J16" s="86">
        <v>2.64</v>
      </c>
      <c r="K16" s="86">
        <v>4.43</v>
      </c>
      <c r="L16" s="86">
        <v>9.7899999999999991</v>
      </c>
      <c r="M16" s="86">
        <v>10.4</v>
      </c>
    </row>
    <row r="17" spans="1:13" ht="11.25" customHeight="1">
      <c r="A17" s="12" t="s">
        <v>45</v>
      </c>
      <c r="B17" s="86">
        <v>28.01</v>
      </c>
      <c r="C17" s="86">
        <v>22.01</v>
      </c>
      <c r="D17" s="86">
        <v>9.4499999999999993</v>
      </c>
      <c r="E17" s="86">
        <v>5.83</v>
      </c>
      <c r="F17" s="86">
        <v>3.16</v>
      </c>
      <c r="G17" s="86">
        <v>3.88</v>
      </c>
      <c r="H17" s="86">
        <v>1.99</v>
      </c>
      <c r="I17" s="86">
        <v>2.64</v>
      </c>
      <c r="J17" s="86">
        <v>3.6</v>
      </c>
      <c r="K17" s="86">
        <v>9.24</v>
      </c>
      <c r="L17" s="86">
        <v>18.89</v>
      </c>
      <c r="M17" s="86">
        <v>20.23</v>
      </c>
    </row>
    <row r="18" spans="1:13" ht="11.25" customHeight="1">
      <c r="A18" s="12" t="s">
        <v>46</v>
      </c>
      <c r="B18" s="86">
        <v>19.18</v>
      </c>
      <c r="C18" s="86">
        <v>17.510000000000002</v>
      </c>
      <c r="D18" s="86">
        <v>10.54</v>
      </c>
      <c r="E18" s="86">
        <v>5.84</v>
      </c>
      <c r="F18" s="86">
        <v>3.39</v>
      </c>
      <c r="G18" s="86">
        <v>1.88</v>
      </c>
      <c r="H18" s="86">
        <v>1.44</v>
      </c>
      <c r="I18" s="86">
        <v>2.2799999999999998</v>
      </c>
      <c r="J18" s="86">
        <v>4.8</v>
      </c>
      <c r="K18" s="86">
        <v>7.09</v>
      </c>
      <c r="L18" s="86">
        <v>11.4</v>
      </c>
      <c r="M18" s="86">
        <v>13.52</v>
      </c>
    </row>
    <row r="19" spans="1:13" ht="11.25" customHeight="1">
      <c r="A19" s="10" t="s">
        <v>47</v>
      </c>
      <c r="B19" s="86">
        <v>15.24</v>
      </c>
      <c r="C19" s="86">
        <v>14.36</v>
      </c>
      <c r="D19" s="86">
        <v>10.35</v>
      </c>
      <c r="E19" s="86">
        <v>8.15</v>
      </c>
      <c r="F19" s="86">
        <v>6.45</v>
      </c>
      <c r="G19" s="86">
        <v>4.3</v>
      </c>
      <c r="H19" s="86">
        <v>1.86</v>
      </c>
      <c r="I19" s="86">
        <v>1.97</v>
      </c>
      <c r="J19" s="86">
        <v>5.28</v>
      </c>
      <c r="K19" s="86">
        <v>15.34</v>
      </c>
      <c r="L19" s="86">
        <v>25.14</v>
      </c>
      <c r="M19" s="86">
        <v>29.44</v>
      </c>
    </row>
    <row r="20" spans="1:13" ht="11.25" customHeight="1">
      <c r="A20" s="10" t="s">
        <v>48</v>
      </c>
      <c r="B20" s="86">
        <v>23.66</v>
      </c>
      <c r="C20" s="86">
        <v>20.77</v>
      </c>
      <c r="D20" s="86">
        <v>11.39</v>
      </c>
      <c r="E20" s="86">
        <v>4.5199999999999996</v>
      </c>
      <c r="F20" s="86">
        <v>2.8</v>
      </c>
      <c r="G20" s="86">
        <v>1.98</v>
      </c>
      <c r="H20" s="86">
        <v>1.67</v>
      </c>
      <c r="I20" s="86">
        <v>1.72</v>
      </c>
      <c r="J20" s="86">
        <v>2.79</v>
      </c>
      <c r="K20" s="86">
        <v>6.88</v>
      </c>
      <c r="L20" s="86">
        <v>16.45</v>
      </c>
      <c r="M20" s="86">
        <v>23.33</v>
      </c>
    </row>
    <row r="21" spans="1:13" ht="11.25" customHeight="1">
      <c r="A21" s="10" t="s">
        <v>49</v>
      </c>
      <c r="B21" s="86">
        <v>23.03</v>
      </c>
      <c r="C21" s="86">
        <v>18.52</v>
      </c>
      <c r="D21" s="86">
        <v>20.62</v>
      </c>
      <c r="E21" s="86">
        <v>11.94</v>
      </c>
      <c r="F21" s="86">
        <v>6.66</v>
      </c>
      <c r="G21" s="86">
        <v>7.39</v>
      </c>
      <c r="H21" s="86">
        <v>4.46</v>
      </c>
      <c r="I21" s="86">
        <v>4.32</v>
      </c>
      <c r="J21" s="86">
        <v>5.97</v>
      </c>
      <c r="K21" s="86">
        <v>7.87</v>
      </c>
      <c r="L21" s="86">
        <v>10.07</v>
      </c>
      <c r="M21" s="86">
        <v>13.76</v>
      </c>
    </row>
    <row r="22" spans="1:13" ht="11.25" customHeight="1">
      <c r="A22" s="10" t="s">
        <v>50</v>
      </c>
      <c r="B22" s="86">
        <v>16.97</v>
      </c>
      <c r="C22" s="86">
        <v>20.69</v>
      </c>
      <c r="D22" s="86">
        <v>16.52</v>
      </c>
      <c r="E22" s="86">
        <v>10.08</v>
      </c>
      <c r="F22" s="86">
        <v>10.72</v>
      </c>
      <c r="G22" s="86">
        <v>9.8000000000000007</v>
      </c>
      <c r="H22" s="86">
        <v>8.65</v>
      </c>
      <c r="I22" s="86">
        <v>8.51</v>
      </c>
      <c r="J22" s="86">
        <v>5.47</v>
      </c>
      <c r="K22" s="86">
        <v>3.65</v>
      </c>
      <c r="L22" s="86">
        <v>6.85</v>
      </c>
      <c r="M22" s="86">
        <v>11.91</v>
      </c>
    </row>
    <row r="23" spans="1:13" ht="11.25" customHeight="1">
      <c r="A23" s="10" t="s">
        <v>51</v>
      </c>
      <c r="B23" s="86">
        <v>13.44</v>
      </c>
      <c r="C23" s="86">
        <v>9.77</v>
      </c>
      <c r="D23" s="86">
        <v>4.9400000000000004</v>
      </c>
      <c r="E23" s="86">
        <v>2.3199999999999998</v>
      </c>
      <c r="F23" s="86">
        <v>1.78</v>
      </c>
      <c r="G23" s="86">
        <v>0.76</v>
      </c>
      <c r="H23" s="86">
        <v>0.49</v>
      </c>
      <c r="I23" s="86">
        <v>1.27</v>
      </c>
      <c r="J23" s="86">
        <v>3.7</v>
      </c>
      <c r="K23" s="86">
        <v>5.44</v>
      </c>
      <c r="L23" s="86">
        <v>9.0500000000000007</v>
      </c>
      <c r="M23" s="86">
        <v>15.86</v>
      </c>
    </row>
    <row r="24" spans="1:13" ht="11.25" customHeight="1">
      <c r="A24" s="10" t="s">
        <v>52</v>
      </c>
      <c r="B24" s="86">
        <v>18.46</v>
      </c>
      <c r="C24" s="86">
        <v>15.43</v>
      </c>
      <c r="D24" s="86">
        <v>19.149999999999999</v>
      </c>
      <c r="E24" s="86">
        <v>14.95</v>
      </c>
      <c r="F24" s="86">
        <v>9.34</v>
      </c>
      <c r="G24" s="86">
        <v>6.91</v>
      </c>
      <c r="H24" s="86">
        <v>4.5999999999999996</v>
      </c>
      <c r="I24" s="86">
        <v>5.88</v>
      </c>
      <c r="J24" s="86">
        <v>8.4700000000000006</v>
      </c>
      <c r="K24" s="86">
        <v>10.58</v>
      </c>
      <c r="L24" s="86">
        <v>15.5</v>
      </c>
      <c r="M24" s="86">
        <v>17.72</v>
      </c>
    </row>
    <row r="25" spans="1:13" ht="11.25" customHeight="1">
      <c r="A25" s="10" t="s">
        <v>53</v>
      </c>
      <c r="B25" s="86">
        <v>20.28</v>
      </c>
      <c r="C25" s="86">
        <v>18.43</v>
      </c>
      <c r="D25" s="86">
        <v>15.19</v>
      </c>
      <c r="E25" s="86">
        <v>9.43</v>
      </c>
      <c r="F25" s="86">
        <v>6.02</v>
      </c>
      <c r="G25" s="86">
        <v>3.35</v>
      </c>
      <c r="H25" s="86">
        <v>0.69</v>
      </c>
      <c r="I25" s="86">
        <v>0.47</v>
      </c>
      <c r="J25" s="86">
        <v>4.5999999999999996</v>
      </c>
      <c r="K25" s="86">
        <v>5.46</v>
      </c>
      <c r="L25" s="86">
        <v>5.77</v>
      </c>
      <c r="M25" s="86">
        <v>6.24</v>
      </c>
    </row>
    <row r="26" spans="1:13" ht="11.25" customHeight="1">
      <c r="A26" s="12" t="s">
        <v>54</v>
      </c>
      <c r="B26" s="86">
        <v>12.39</v>
      </c>
      <c r="C26" s="86">
        <v>10.220000000000001</v>
      </c>
      <c r="D26" s="86">
        <v>7.91</v>
      </c>
      <c r="E26" s="86">
        <v>5.0599999999999996</v>
      </c>
      <c r="F26" s="86">
        <v>3.29</v>
      </c>
      <c r="G26" s="86">
        <v>2.06</v>
      </c>
      <c r="H26" s="86">
        <v>3.3</v>
      </c>
      <c r="I26" s="86">
        <v>6.75</v>
      </c>
      <c r="J26" s="86">
        <v>9.08</v>
      </c>
      <c r="K26" s="86">
        <v>11.81</v>
      </c>
      <c r="L26" s="86">
        <v>14.31</v>
      </c>
      <c r="M26" s="86">
        <v>14.04</v>
      </c>
    </row>
    <row r="27" spans="1:13" ht="11.25" customHeight="1">
      <c r="A27" s="12" t="s">
        <v>55</v>
      </c>
      <c r="B27" s="86">
        <v>17.86</v>
      </c>
      <c r="C27" s="86">
        <v>17.14</v>
      </c>
      <c r="D27" s="86">
        <v>15.65</v>
      </c>
      <c r="E27" s="86">
        <v>9.25</v>
      </c>
      <c r="F27" s="86">
        <v>7.39</v>
      </c>
      <c r="G27" s="86">
        <v>7.16</v>
      </c>
      <c r="H27" s="86">
        <v>5.86</v>
      </c>
      <c r="I27" s="86">
        <v>4.79</v>
      </c>
      <c r="J27" s="86">
        <v>5.64</v>
      </c>
      <c r="K27" s="86">
        <v>4.16</v>
      </c>
      <c r="L27" s="86">
        <v>12.86</v>
      </c>
      <c r="M27" s="86">
        <v>10.75</v>
      </c>
    </row>
    <row r="28" spans="1:13" ht="11.25" customHeight="1">
      <c r="A28" s="12" t="s">
        <v>56</v>
      </c>
      <c r="B28" s="86">
        <v>12.32</v>
      </c>
      <c r="C28" s="86">
        <v>10.86</v>
      </c>
      <c r="D28" s="86">
        <v>9.2799999999999994</v>
      </c>
      <c r="E28" s="86">
        <v>8.16</v>
      </c>
      <c r="F28" s="86">
        <v>5.63</v>
      </c>
      <c r="G28" s="86">
        <v>3.82</v>
      </c>
      <c r="H28" s="86">
        <v>9.48</v>
      </c>
      <c r="I28" s="86">
        <v>9.44</v>
      </c>
      <c r="J28" s="86">
        <v>13.49</v>
      </c>
      <c r="K28" s="86">
        <v>15.09</v>
      </c>
      <c r="L28" s="86">
        <v>16.989999999999998</v>
      </c>
      <c r="M28" s="86">
        <v>18.89</v>
      </c>
    </row>
    <row r="29" spans="1:13" ht="11.25" customHeight="1">
      <c r="A29" s="12" t="s">
        <v>57</v>
      </c>
      <c r="B29" s="86">
        <v>22.32</v>
      </c>
      <c r="C29" s="86">
        <v>27.02</v>
      </c>
      <c r="D29" s="86">
        <v>25.78</v>
      </c>
      <c r="E29" s="86">
        <v>21.74</v>
      </c>
      <c r="F29" s="86">
        <v>13.25</v>
      </c>
      <c r="G29" s="86">
        <v>12.38</v>
      </c>
      <c r="H29" s="86">
        <v>28.23</v>
      </c>
      <c r="I29" s="86">
        <v>10.29</v>
      </c>
      <c r="J29" s="86">
        <v>9.6300000000000008</v>
      </c>
      <c r="K29" s="86">
        <v>9.6199999999999992</v>
      </c>
      <c r="L29" s="86">
        <v>13.04</v>
      </c>
      <c r="M29" s="86">
        <v>15.41</v>
      </c>
    </row>
    <row r="30" spans="1:13" ht="11.25" customHeight="1">
      <c r="A30" s="12" t="s">
        <v>58</v>
      </c>
      <c r="B30" s="86">
        <v>33.53</v>
      </c>
      <c r="C30" s="86">
        <v>33.08</v>
      </c>
      <c r="D30" s="86">
        <v>37.090000000000003</v>
      </c>
      <c r="E30" s="86">
        <v>31.34</v>
      </c>
      <c r="F30" s="86">
        <v>22.69</v>
      </c>
      <c r="G30" s="86">
        <v>23.9</v>
      </c>
      <c r="H30" s="86">
        <v>28.15</v>
      </c>
      <c r="I30" s="86">
        <v>24.06</v>
      </c>
      <c r="J30" s="86">
        <v>24.29</v>
      </c>
      <c r="K30" s="86">
        <v>20.7</v>
      </c>
      <c r="L30" s="86">
        <v>26.79</v>
      </c>
      <c r="M30" s="86">
        <v>25.72</v>
      </c>
    </row>
    <row r="31" spans="1:13" ht="11.25" customHeight="1">
      <c r="A31" s="12" t="s">
        <v>59</v>
      </c>
      <c r="B31" s="86">
        <v>28</v>
      </c>
      <c r="C31" s="86">
        <v>25.21</v>
      </c>
      <c r="D31" s="86">
        <v>11.87</v>
      </c>
      <c r="E31" s="86">
        <v>9.86</v>
      </c>
      <c r="F31" s="86">
        <v>7</v>
      </c>
      <c r="G31" s="86">
        <v>5.69</v>
      </c>
      <c r="H31" s="86">
        <v>2.38</v>
      </c>
      <c r="I31" s="86">
        <v>1.8</v>
      </c>
      <c r="J31" s="86">
        <v>4.3</v>
      </c>
      <c r="K31" s="86">
        <v>6.01</v>
      </c>
      <c r="L31" s="86">
        <v>11.3</v>
      </c>
      <c r="M31" s="86">
        <v>13.33</v>
      </c>
    </row>
    <row r="32" spans="1:13" ht="11.25" customHeight="1">
      <c r="A32" s="12" t="s">
        <v>60</v>
      </c>
      <c r="B32" s="86">
        <v>10.63</v>
      </c>
      <c r="C32" s="86">
        <v>17.600000000000001</v>
      </c>
      <c r="D32" s="86">
        <v>16.39</v>
      </c>
      <c r="E32" s="86">
        <v>15.29</v>
      </c>
      <c r="F32" s="86">
        <v>12.31</v>
      </c>
      <c r="G32" s="86">
        <v>10.39</v>
      </c>
      <c r="H32" s="86">
        <v>9.09</v>
      </c>
      <c r="I32" s="86">
        <v>9.14</v>
      </c>
      <c r="J32" s="86">
        <v>9.48</v>
      </c>
      <c r="K32" s="86">
        <v>8.59</v>
      </c>
      <c r="L32" s="86">
        <v>11.24</v>
      </c>
      <c r="M32" s="86">
        <v>13.73</v>
      </c>
    </row>
    <row r="33" spans="1:13" ht="11.25" customHeight="1">
      <c r="A33" s="12" t="s">
        <v>61</v>
      </c>
      <c r="B33" s="86">
        <v>17.010000000000002</v>
      </c>
      <c r="C33" s="86">
        <v>17.579999999999998</v>
      </c>
      <c r="D33" s="86">
        <v>20.84</v>
      </c>
      <c r="E33" s="86">
        <v>18.95</v>
      </c>
      <c r="F33" s="86">
        <v>9.51</v>
      </c>
      <c r="G33" s="86">
        <v>8.43</v>
      </c>
      <c r="H33" s="86">
        <v>3.91</v>
      </c>
      <c r="I33" s="86">
        <v>5.7</v>
      </c>
      <c r="J33" s="86">
        <v>8.5399999999999991</v>
      </c>
      <c r="K33" s="86">
        <v>10.61</v>
      </c>
      <c r="L33" s="86">
        <v>12.32</v>
      </c>
      <c r="M33" s="86">
        <v>15.83</v>
      </c>
    </row>
    <row r="34" spans="1:13" ht="11.25" customHeight="1">
      <c r="A34" s="12" t="s">
        <v>62</v>
      </c>
      <c r="B34" s="86">
        <v>22.77</v>
      </c>
      <c r="C34" s="86">
        <v>17.98</v>
      </c>
      <c r="D34" s="86">
        <v>12.87</v>
      </c>
      <c r="E34" s="86">
        <v>14.1</v>
      </c>
      <c r="F34" s="86">
        <v>14.29</v>
      </c>
      <c r="G34" s="86">
        <v>12.97</v>
      </c>
      <c r="H34" s="86">
        <v>11.38</v>
      </c>
      <c r="I34" s="86">
        <v>12.51</v>
      </c>
      <c r="J34" s="86">
        <v>15.55</v>
      </c>
      <c r="K34" s="86">
        <v>17.190000000000001</v>
      </c>
      <c r="L34" s="86">
        <v>16.100000000000001</v>
      </c>
      <c r="M34" s="86">
        <v>17.29</v>
      </c>
    </row>
    <row r="35" spans="1:13" ht="11.25" customHeight="1">
      <c r="A35" s="12" t="s">
        <v>63</v>
      </c>
      <c r="B35" s="86">
        <v>14.03</v>
      </c>
      <c r="C35" s="86">
        <v>15.52</v>
      </c>
      <c r="D35" s="86">
        <v>15.34</v>
      </c>
      <c r="E35" s="86">
        <v>14.14</v>
      </c>
      <c r="F35" s="86">
        <v>11.6</v>
      </c>
      <c r="G35" s="86">
        <v>10.65</v>
      </c>
      <c r="H35" s="86">
        <v>7.28</v>
      </c>
      <c r="I35" s="86">
        <v>7.35</v>
      </c>
      <c r="J35" s="86">
        <v>8.83</v>
      </c>
      <c r="K35" s="86">
        <v>14.77</v>
      </c>
      <c r="L35" s="86">
        <v>15.89</v>
      </c>
      <c r="M35" s="86">
        <v>18.350000000000001</v>
      </c>
    </row>
    <row r="36" spans="1:13" ht="11.25" customHeight="1">
      <c r="A36" s="10" t="s">
        <v>64</v>
      </c>
      <c r="B36" s="86">
        <v>26.86</v>
      </c>
      <c r="C36" s="86">
        <v>27.85</v>
      </c>
      <c r="D36" s="86">
        <v>32.770000000000003</v>
      </c>
      <c r="E36" s="86">
        <v>26.28</v>
      </c>
      <c r="F36" s="86">
        <v>23.52</v>
      </c>
      <c r="G36" s="86">
        <v>21.17</v>
      </c>
      <c r="H36" s="86">
        <v>21.69</v>
      </c>
      <c r="I36" s="86">
        <v>20.59</v>
      </c>
      <c r="J36" s="86">
        <v>22.39</v>
      </c>
      <c r="K36" s="86">
        <v>24.54</v>
      </c>
      <c r="L36" s="86">
        <v>29.91</v>
      </c>
      <c r="M36" s="86">
        <v>40.4</v>
      </c>
    </row>
    <row r="37" spans="1:13" ht="11.25" customHeight="1">
      <c r="A37" s="10" t="s">
        <v>65</v>
      </c>
      <c r="B37" s="86">
        <v>33.68</v>
      </c>
      <c r="C37" s="86">
        <v>37.4</v>
      </c>
      <c r="D37" s="86">
        <v>38.47</v>
      </c>
      <c r="E37" s="86">
        <v>29.54</v>
      </c>
      <c r="F37" s="86">
        <v>21.15</v>
      </c>
      <c r="G37" s="86">
        <v>18.53</v>
      </c>
      <c r="H37" s="86">
        <v>13.44</v>
      </c>
      <c r="I37" s="86">
        <v>15.65</v>
      </c>
      <c r="J37" s="86">
        <v>21.65</v>
      </c>
      <c r="K37" s="86">
        <v>31.76</v>
      </c>
      <c r="L37" s="86">
        <v>37.43</v>
      </c>
      <c r="M37" s="86">
        <v>37.67</v>
      </c>
    </row>
    <row r="38" spans="1:13" ht="11.25" customHeight="1">
      <c r="A38" s="10" t="s">
        <v>66</v>
      </c>
      <c r="B38" s="194" t="s">
        <v>158</v>
      </c>
      <c r="C38" s="86">
        <v>31.78</v>
      </c>
      <c r="D38" s="86">
        <v>34.31</v>
      </c>
      <c r="E38" s="86">
        <v>30.74</v>
      </c>
      <c r="F38" s="86">
        <v>25.25</v>
      </c>
      <c r="G38" s="86">
        <v>23.96</v>
      </c>
      <c r="H38" s="86">
        <v>22.3</v>
      </c>
      <c r="I38" s="86">
        <v>24.93</v>
      </c>
      <c r="J38" s="86">
        <v>25.09</v>
      </c>
      <c r="K38" s="86">
        <v>31.67</v>
      </c>
      <c r="L38" s="86">
        <v>30.43</v>
      </c>
      <c r="M38" s="86">
        <v>28.37</v>
      </c>
    </row>
    <row r="39" spans="1:13" ht="11.25" customHeight="1">
      <c r="A39" s="10" t="s">
        <v>67</v>
      </c>
      <c r="B39" s="194" t="s">
        <v>158</v>
      </c>
      <c r="C39" s="86">
        <v>31.59</v>
      </c>
      <c r="D39" s="86">
        <v>31.14</v>
      </c>
      <c r="E39" s="86">
        <v>27.14</v>
      </c>
      <c r="F39" s="86">
        <v>22.36</v>
      </c>
      <c r="G39" s="86">
        <v>22.78</v>
      </c>
      <c r="H39" s="86">
        <v>24.88</v>
      </c>
      <c r="I39" s="86">
        <v>24.65</v>
      </c>
      <c r="J39" s="86">
        <v>27.1</v>
      </c>
      <c r="K39" s="86">
        <v>31.3</v>
      </c>
      <c r="L39" s="86">
        <v>40.9</v>
      </c>
      <c r="M39" s="86">
        <v>41.85</v>
      </c>
    </row>
    <row r="40" spans="1:13" ht="11.25" customHeight="1">
      <c r="A40" s="12" t="s">
        <v>68</v>
      </c>
      <c r="B40" s="194" t="s">
        <v>158</v>
      </c>
      <c r="C40" s="55">
        <v>29.58</v>
      </c>
      <c r="D40" s="55">
        <v>25.49</v>
      </c>
      <c r="E40" s="55">
        <v>28.32</v>
      </c>
      <c r="F40" s="55">
        <v>30.84</v>
      </c>
      <c r="G40" s="55">
        <v>30.17</v>
      </c>
      <c r="H40" s="55">
        <v>23.65</v>
      </c>
      <c r="I40" s="55">
        <v>20.72</v>
      </c>
      <c r="J40" s="55">
        <v>18.2</v>
      </c>
      <c r="K40" s="55">
        <v>21.73</v>
      </c>
      <c r="L40" s="55">
        <v>29.14</v>
      </c>
      <c r="M40" s="55">
        <v>40.340000000000003</v>
      </c>
    </row>
    <row r="41" spans="1:13" ht="11.25" customHeight="1">
      <c r="A41" s="12" t="s">
        <v>69</v>
      </c>
      <c r="B41" s="55">
        <v>50.41</v>
      </c>
      <c r="C41" s="55">
        <v>53.26</v>
      </c>
      <c r="D41" s="55">
        <v>41.45</v>
      </c>
      <c r="E41" s="55">
        <v>31.97</v>
      </c>
      <c r="F41" s="55">
        <v>26.48</v>
      </c>
      <c r="G41" s="55">
        <v>21.79</v>
      </c>
      <c r="H41" s="55">
        <v>15.77</v>
      </c>
      <c r="I41" s="55">
        <v>15.59</v>
      </c>
      <c r="J41" s="55">
        <v>13.38</v>
      </c>
      <c r="K41" s="55">
        <v>16.55</v>
      </c>
      <c r="L41" s="55">
        <v>19.43</v>
      </c>
      <c r="M41" s="55">
        <v>22.12</v>
      </c>
    </row>
    <row r="42" spans="1:13" ht="11.25" customHeight="1">
      <c r="A42" s="12" t="s">
        <v>70</v>
      </c>
      <c r="B42" s="55">
        <v>28.42</v>
      </c>
      <c r="C42" s="55">
        <v>28.66</v>
      </c>
      <c r="D42" s="55">
        <v>30.34</v>
      </c>
      <c r="E42" s="55">
        <v>26.42</v>
      </c>
      <c r="F42" s="55">
        <v>22.48</v>
      </c>
      <c r="G42" s="55">
        <v>16.170000000000002</v>
      </c>
      <c r="H42" s="55">
        <v>14.35</v>
      </c>
      <c r="I42" s="55">
        <v>10.59</v>
      </c>
      <c r="J42" s="55">
        <v>10.72</v>
      </c>
      <c r="K42" s="55">
        <v>14.66</v>
      </c>
      <c r="L42" s="55">
        <v>19.739999999999998</v>
      </c>
      <c r="M42" s="55">
        <v>20.54</v>
      </c>
    </row>
    <row r="43" spans="1:13" ht="11.25" customHeight="1">
      <c r="A43" s="12" t="s">
        <v>71</v>
      </c>
      <c r="B43" s="55">
        <v>21.5</v>
      </c>
      <c r="C43" s="55">
        <v>21.85</v>
      </c>
      <c r="D43" s="55">
        <v>24.41</v>
      </c>
      <c r="E43" s="55">
        <v>25.48</v>
      </c>
      <c r="F43" s="55">
        <v>23.2</v>
      </c>
      <c r="G43" s="55">
        <v>21.98</v>
      </c>
      <c r="H43" s="55">
        <v>19.3</v>
      </c>
      <c r="I43" s="55">
        <v>20.69</v>
      </c>
      <c r="J43" s="55">
        <v>20.100000000000001</v>
      </c>
      <c r="K43" s="55">
        <v>25.82</v>
      </c>
      <c r="L43" s="55">
        <v>29.83</v>
      </c>
      <c r="M43" s="55">
        <v>30.69</v>
      </c>
    </row>
    <row r="44" spans="1:13" ht="11.25" customHeight="1">
      <c r="A44" s="12" t="s">
        <v>72</v>
      </c>
      <c r="B44" s="55">
        <v>25.87</v>
      </c>
      <c r="C44" s="55">
        <v>28.56</v>
      </c>
      <c r="D44" s="55">
        <v>25.72</v>
      </c>
      <c r="E44" s="55">
        <v>22.35</v>
      </c>
      <c r="F44" s="55">
        <v>19.809999999999999</v>
      </c>
      <c r="G44" s="55">
        <v>18.13</v>
      </c>
      <c r="H44" s="55">
        <v>13</v>
      </c>
      <c r="I44" s="55">
        <v>14.09</v>
      </c>
      <c r="J44" s="55">
        <v>12.63</v>
      </c>
      <c r="K44" s="55">
        <v>11.84</v>
      </c>
      <c r="L44" s="55">
        <v>11.6</v>
      </c>
      <c r="M44" s="55">
        <v>9.06</v>
      </c>
    </row>
    <row r="45" spans="1:13" ht="11.25" customHeight="1">
      <c r="A45" s="12" t="s">
        <v>73</v>
      </c>
      <c r="B45" s="82">
        <v>11.94</v>
      </c>
      <c r="C45" s="82">
        <v>13.72</v>
      </c>
      <c r="D45" s="82">
        <v>18.02</v>
      </c>
      <c r="E45" s="82">
        <v>17.239999999999998</v>
      </c>
      <c r="F45" s="82">
        <v>14.81</v>
      </c>
      <c r="G45" s="82">
        <v>13.85</v>
      </c>
      <c r="H45" s="82">
        <v>12.63</v>
      </c>
      <c r="I45" s="82">
        <v>12.01</v>
      </c>
      <c r="J45" s="82">
        <v>14.05</v>
      </c>
      <c r="K45" s="82">
        <v>14.65</v>
      </c>
      <c r="L45" s="82">
        <v>16.079999999999998</v>
      </c>
      <c r="M45" s="82">
        <v>17.329999999999998</v>
      </c>
    </row>
    <row r="46" spans="1:13" ht="11.25" customHeight="1">
      <c r="A46" s="16" t="s">
        <v>84</v>
      </c>
      <c r="B46" s="103">
        <v>27.96</v>
      </c>
      <c r="C46" s="103">
        <v>35.130000000000003</v>
      </c>
      <c r="D46" s="103">
        <v>37.54</v>
      </c>
      <c r="E46" s="103">
        <v>30.34</v>
      </c>
      <c r="F46" s="103">
        <v>22.26</v>
      </c>
      <c r="G46" s="103">
        <v>15.69</v>
      </c>
      <c r="H46" s="103">
        <v>14.04</v>
      </c>
      <c r="I46" s="103">
        <v>12.3</v>
      </c>
      <c r="J46" s="103">
        <v>11.13</v>
      </c>
      <c r="K46" s="103">
        <v>16.38</v>
      </c>
      <c r="L46" s="103">
        <v>22.42</v>
      </c>
      <c r="M46" s="103">
        <v>22.16</v>
      </c>
    </row>
    <row r="47" spans="1:13" ht="11.25" customHeight="1">
      <c r="A47" s="75" t="s">
        <v>163</v>
      </c>
      <c r="B47" s="87"/>
      <c r="C47" s="87"/>
      <c r="D47" s="87"/>
      <c r="E47" s="87"/>
      <c r="F47" s="87"/>
      <c r="G47" s="87"/>
      <c r="H47" s="87"/>
      <c r="I47" s="87"/>
      <c r="J47" s="87"/>
      <c r="K47" s="87"/>
      <c r="L47" s="87"/>
      <c r="M47" s="87"/>
    </row>
    <row r="48" spans="1:13" ht="11.25" customHeight="1">
      <c r="A48" s="74" t="s">
        <v>224</v>
      </c>
      <c r="B48" s="88"/>
      <c r="C48" s="88"/>
      <c r="D48" s="88"/>
      <c r="E48" s="88"/>
      <c r="F48" s="88"/>
      <c r="G48" s="88"/>
      <c r="H48" s="88"/>
      <c r="I48" s="88"/>
      <c r="J48" s="88"/>
      <c r="K48" s="88"/>
      <c r="L48" s="88"/>
      <c r="M48" s="89"/>
    </row>
    <row r="49" spans="1:13" ht="11.25" customHeight="1">
      <c r="A49" s="12" t="s">
        <v>161</v>
      </c>
      <c r="B49" s="88"/>
      <c r="C49" s="88"/>
      <c r="D49" s="88"/>
      <c r="E49" s="88"/>
      <c r="F49" s="88"/>
      <c r="G49" s="88"/>
      <c r="H49" s="88"/>
      <c r="I49" s="88"/>
      <c r="J49" s="88"/>
      <c r="K49" s="88"/>
      <c r="L49" s="88"/>
      <c r="M49" s="89"/>
    </row>
  </sheetData>
  <pageMargins left="0.66700000000000004" right="0.66700000000000004" top="0.66700000000000004" bottom="0.72" header="0" footer="0"/>
  <pageSetup firstPageNumber="88" orientation="portrait"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7B401-A484-42FD-8DEF-3F5FA503E0DB}">
  <sheetPr transitionEvaluation="1" codeName="Sheet75">
    <pageSetUpPr autoPageBreaks="0"/>
  </sheetPr>
  <dimension ref="A1:Q51"/>
  <sheetViews>
    <sheetView workbookViewId="0"/>
  </sheetViews>
  <sheetFormatPr defaultColWidth="9.7109375" defaultRowHeight="11.25"/>
  <cols>
    <col min="1" max="1" width="9.7109375" style="9"/>
    <col min="2" max="11" width="12.42578125" style="9" customWidth="1"/>
    <col min="12" max="16384" width="9.7109375" style="9"/>
  </cols>
  <sheetData>
    <row r="1" spans="1:17" ht="11.25" customHeight="1">
      <c r="A1" s="7" t="s">
        <v>225</v>
      </c>
      <c r="B1" s="8"/>
      <c r="C1" s="8"/>
      <c r="D1" s="8"/>
      <c r="E1" s="8"/>
      <c r="F1" s="8"/>
      <c r="G1" s="8"/>
      <c r="H1" s="8"/>
      <c r="I1" s="8"/>
      <c r="J1" s="8"/>
      <c r="K1" s="8"/>
    </row>
    <row r="2" spans="1:17" ht="33.75" customHeight="1">
      <c r="A2" s="21" t="s">
        <v>74</v>
      </c>
      <c r="B2" s="18" t="s">
        <v>87</v>
      </c>
      <c r="C2" s="18" t="s">
        <v>88</v>
      </c>
      <c r="D2" s="18" t="s">
        <v>89</v>
      </c>
      <c r="E2" s="18" t="s">
        <v>90</v>
      </c>
      <c r="F2" s="18" t="s">
        <v>91</v>
      </c>
      <c r="G2" s="18" t="s">
        <v>92</v>
      </c>
      <c r="H2" s="18" t="s">
        <v>93</v>
      </c>
      <c r="I2" s="18" t="s">
        <v>94</v>
      </c>
      <c r="J2" s="18" t="s">
        <v>95</v>
      </c>
      <c r="K2" s="18" t="s">
        <v>96</v>
      </c>
    </row>
    <row r="3" spans="1:17" s="50" customFormat="1" ht="15">
      <c r="A3" s="12" t="s">
        <v>75</v>
      </c>
      <c r="B3" s="37">
        <v>573.4</v>
      </c>
      <c r="C3" s="37">
        <v>13.529822113707709</v>
      </c>
      <c r="D3" s="37">
        <v>182.7</v>
      </c>
      <c r="E3" s="37">
        <v>13.393541324575809</v>
      </c>
      <c r="F3" s="37">
        <v>25.3</v>
      </c>
      <c r="G3" s="37">
        <v>7.2727272727272725</v>
      </c>
      <c r="H3" s="37">
        <v>13.2</v>
      </c>
      <c r="I3" s="37">
        <v>7.4242424242424248</v>
      </c>
      <c r="J3" s="37">
        <v>794.6</v>
      </c>
      <c r="K3" s="37">
        <v>13.197835388874907</v>
      </c>
      <c r="L3"/>
      <c r="N3"/>
      <c r="O3"/>
      <c r="P3"/>
    </row>
    <row r="4" spans="1:17" ht="11.25" customHeight="1">
      <c r="A4" s="12" t="s">
        <v>76</v>
      </c>
      <c r="B4" s="37">
        <v>560.20000000000005</v>
      </c>
      <c r="C4" s="37">
        <v>10.105319528739734</v>
      </c>
      <c r="D4" s="37">
        <v>180.2</v>
      </c>
      <c r="E4" s="37">
        <v>8.7236403995560501</v>
      </c>
      <c r="F4" s="37">
        <v>23.7</v>
      </c>
      <c r="G4" s="37">
        <v>10.632911392405063</v>
      </c>
      <c r="H4" s="37">
        <v>13.6</v>
      </c>
      <c r="I4" s="37">
        <v>8.4558823529411775</v>
      </c>
      <c r="J4" s="37">
        <v>777.7</v>
      </c>
      <c r="K4" s="37">
        <v>9.7724058120097705</v>
      </c>
      <c r="L4"/>
      <c r="M4" s="207"/>
      <c r="N4"/>
      <c r="O4"/>
      <c r="P4"/>
      <c r="Q4" s="207"/>
    </row>
    <row r="5" spans="1:17" ht="11.25" customHeight="1">
      <c r="A5" s="12" t="s">
        <v>77</v>
      </c>
      <c r="B5" s="37">
        <v>536.79999999999995</v>
      </c>
      <c r="C5" s="37">
        <v>11.702682563338302</v>
      </c>
      <c r="D5" s="37">
        <v>177.4</v>
      </c>
      <c r="E5" s="37">
        <v>16.087936865839911</v>
      </c>
      <c r="F5" s="37">
        <v>24</v>
      </c>
      <c r="G5" s="37">
        <v>10.041666666666666</v>
      </c>
      <c r="H5" s="37">
        <v>12.6</v>
      </c>
      <c r="I5" s="37">
        <v>11.269841269841271</v>
      </c>
      <c r="J5" s="37">
        <v>750.8</v>
      </c>
      <c r="K5" s="37">
        <v>12.678476291955249</v>
      </c>
      <c r="L5"/>
      <c r="M5" s="207"/>
      <c r="N5"/>
      <c r="O5"/>
      <c r="P5"/>
      <c r="Q5" s="207"/>
    </row>
    <row r="6" spans="1:17" ht="11.25" customHeight="1">
      <c r="A6" s="12" t="s">
        <v>78</v>
      </c>
      <c r="B6" s="37">
        <v>474.2</v>
      </c>
      <c r="C6" s="37">
        <v>11.075495571488824</v>
      </c>
      <c r="D6" s="37">
        <v>177.1</v>
      </c>
      <c r="E6" s="37">
        <v>10.271033314511575</v>
      </c>
      <c r="F6" s="37">
        <v>24.3</v>
      </c>
      <c r="G6" s="37">
        <v>4.4032921810699586</v>
      </c>
      <c r="H6" s="37">
        <v>12.6</v>
      </c>
      <c r="I6" s="37">
        <v>5.1587301587301591</v>
      </c>
      <c r="J6" s="37">
        <v>688.2</v>
      </c>
      <c r="K6" s="37">
        <v>10.524556814879396</v>
      </c>
      <c r="L6"/>
      <c r="M6" s="207"/>
      <c r="N6"/>
      <c r="O6"/>
      <c r="P6"/>
      <c r="Q6" s="207"/>
    </row>
    <row r="7" spans="1:17" ht="11.25" customHeight="1">
      <c r="A7" s="12" t="s">
        <v>79</v>
      </c>
      <c r="B7" s="37">
        <v>420.1</v>
      </c>
      <c r="C7" s="37">
        <v>11.130683170673649</v>
      </c>
      <c r="D7" s="37">
        <v>175.3</v>
      </c>
      <c r="E7" s="37">
        <v>11.215059897318881</v>
      </c>
      <c r="F7" s="37">
        <v>11.4</v>
      </c>
      <c r="G7" s="36" t="s">
        <v>36</v>
      </c>
      <c r="H7" s="37">
        <v>10.9</v>
      </c>
      <c r="I7" s="37">
        <v>7.0642201834862384</v>
      </c>
      <c r="J7" s="37">
        <v>617.70000000000005</v>
      </c>
      <c r="K7" s="37">
        <v>10.87744859964384</v>
      </c>
      <c r="L7"/>
      <c r="M7" s="207"/>
      <c r="N7"/>
      <c r="O7"/>
      <c r="P7"/>
      <c r="Q7" s="207"/>
    </row>
    <row r="8" spans="1:17" ht="11.25" customHeight="1">
      <c r="A8" s="12" t="s">
        <v>80</v>
      </c>
      <c r="B8" s="37">
        <v>367.6</v>
      </c>
      <c r="C8" s="37">
        <v>14.591947769314471</v>
      </c>
      <c r="D8" s="37">
        <v>174.6</v>
      </c>
      <c r="E8" s="37">
        <v>11.580756013745704</v>
      </c>
      <c r="F8" s="37">
        <v>8.3000000000000007</v>
      </c>
      <c r="G8" s="37">
        <v>1.6867469879518071</v>
      </c>
      <c r="H8" s="37">
        <v>11</v>
      </c>
      <c r="I8" s="37">
        <v>6.9090909090909092</v>
      </c>
      <c r="J8" s="37">
        <v>561.5</v>
      </c>
      <c r="K8" s="37">
        <v>13.314336598397151</v>
      </c>
      <c r="L8"/>
      <c r="M8" s="207"/>
      <c r="N8"/>
      <c r="O8"/>
      <c r="P8"/>
      <c r="Q8" s="207"/>
    </row>
    <row r="9" spans="1:17" ht="11.25" customHeight="1">
      <c r="A9" s="12" t="s">
        <v>81</v>
      </c>
      <c r="B9" s="37">
        <v>375.4</v>
      </c>
      <c r="C9" s="37">
        <v>14.350026638252531</v>
      </c>
      <c r="D9" s="37">
        <v>172.9</v>
      </c>
      <c r="E9" s="37">
        <v>12.562174667437825</v>
      </c>
      <c r="F9" s="37">
        <v>10.3</v>
      </c>
      <c r="G9" s="37">
        <v>3.5922330097087376</v>
      </c>
      <c r="H9" s="37">
        <v>10.9</v>
      </c>
      <c r="I9" s="37">
        <v>9.2660550458715587</v>
      </c>
      <c r="J9" s="37">
        <v>569.5</v>
      </c>
      <c r="K9" s="37">
        <v>13.515364354697105</v>
      </c>
      <c r="L9"/>
      <c r="M9" s="207"/>
      <c r="N9"/>
      <c r="O9"/>
      <c r="P9"/>
      <c r="Q9" s="207"/>
    </row>
    <row r="10" spans="1:17" ht="11.25" customHeight="1">
      <c r="A10" s="12" t="s">
        <v>82</v>
      </c>
      <c r="B10" s="37">
        <v>380.2</v>
      </c>
      <c r="C10" s="37">
        <v>16.333508679642293</v>
      </c>
      <c r="D10" s="37">
        <v>172.6</v>
      </c>
      <c r="E10" s="37">
        <v>12.815758980301275</v>
      </c>
      <c r="F10" s="37">
        <v>11.1</v>
      </c>
      <c r="G10" s="37">
        <v>5.4954954954954953</v>
      </c>
      <c r="H10" s="37">
        <v>10.6</v>
      </c>
      <c r="I10" s="37">
        <v>6.4150943396226419</v>
      </c>
      <c r="J10" s="37">
        <v>574.5</v>
      </c>
      <c r="K10" s="37">
        <v>14.884247171453438</v>
      </c>
      <c r="L10"/>
      <c r="M10" s="207"/>
      <c r="N10"/>
      <c r="O10"/>
      <c r="P10"/>
      <c r="Q10" s="207"/>
    </row>
    <row r="11" spans="1:17" ht="11.25" customHeight="1">
      <c r="A11" s="12" t="s">
        <v>83</v>
      </c>
      <c r="B11" s="37">
        <v>388.7</v>
      </c>
      <c r="C11" s="37">
        <v>16.971957808078209</v>
      </c>
      <c r="D11" s="37">
        <v>177.6</v>
      </c>
      <c r="E11" s="37">
        <v>12.438063063063064</v>
      </c>
      <c r="F11" s="37">
        <v>12</v>
      </c>
      <c r="G11" s="37">
        <v>6.583333333333333</v>
      </c>
      <c r="H11" s="37">
        <v>10.4</v>
      </c>
      <c r="I11" s="37">
        <v>6.1538461538461533</v>
      </c>
      <c r="J11" s="37">
        <v>588.70000000000005</v>
      </c>
      <c r="K11" s="37">
        <v>15.201290980125702</v>
      </c>
      <c r="L11"/>
      <c r="M11" s="207"/>
      <c r="N11"/>
      <c r="O11"/>
      <c r="P11"/>
      <c r="Q11" s="207"/>
    </row>
    <row r="12" spans="1:17" ht="11.25" customHeight="1">
      <c r="A12" s="12" t="s">
        <v>40</v>
      </c>
      <c r="B12" s="37">
        <v>399.5</v>
      </c>
      <c r="C12" s="37">
        <v>12.410513141426783</v>
      </c>
      <c r="D12" s="37">
        <v>175.1</v>
      </c>
      <c r="E12" s="37">
        <v>15.288406624785837</v>
      </c>
      <c r="F12" s="37">
        <v>13</v>
      </c>
      <c r="G12" s="37">
        <v>3.9230769230769229</v>
      </c>
      <c r="H12" s="37">
        <v>10.199999999999999</v>
      </c>
      <c r="I12" s="37">
        <v>5.7843137254901968</v>
      </c>
      <c r="J12" s="37">
        <v>597.79999999999995</v>
      </c>
      <c r="K12" s="37">
        <v>12.955838072934091</v>
      </c>
      <c r="L12"/>
      <c r="M12" s="207"/>
      <c r="N12"/>
      <c r="O12"/>
      <c r="P12"/>
      <c r="Q12" s="207"/>
    </row>
    <row r="13" spans="1:17" ht="11.25" customHeight="1">
      <c r="A13" s="12" t="s">
        <v>41</v>
      </c>
      <c r="B13" s="37">
        <v>420.9</v>
      </c>
      <c r="C13" s="37">
        <v>16.208125445473986</v>
      </c>
      <c r="D13" s="37">
        <v>178.4</v>
      </c>
      <c r="E13" s="37">
        <v>5.3867713004484301</v>
      </c>
      <c r="F13" s="37">
        <v>3.5</v>
      </c>
      <c r="G13" s="36" t="s">
        <v>36</v>
      </c>
      <c r="H13" s="37">
        <v>9.9</v>
      </c>
      <c r="I13" s="37">
        <v>6.5656565656565657</v>
      </c>
      <c r="J13" s="37">
        <v>612.70000000000005</v>
      </c>
      <c r="K13" s="37">
        <v>12.808878733474783</v>
      </c>
      <c r="L13"/>
      <c r="M13" s="207"/>
      <c r="N13"/>
      <c r="O13"/>
      <c r="P13"/>
      <c r="Q13" s="207"/>
    </row>
    <row r="14" spans="1:17" ht="11.25" customHeight="1">
      <c r="A14" s="12" t="s">
        <v>42</v>
      </c>
      <c r="B14" s="37">
        <v>444.4</v>
      </c>
      <c r="C14" s="37">
        <v>14.175000000000001</v>
      </c>
      <c r="D14" s="37">
        <v>181.8</v>
      </c>
      <c r="E14" s="37">
        <v>13.9125</v>
      </c>
      <c r="F14" s="37">
        <v>3.5</v>
      </c>
      <c r="G14" s="37">
        <v>0.38250000000000001</v>
      </c>
      <c r="H14" s="37">
        <v>10.4</v>
      </c>
      <c r="I14" s="37">
        <v>8.5875000000000004</v>
      </c>
      <c r="J14" s="37">
        <v>640.1</v>
      </c>
      <c r="K14" s="37">
        <v>13.91813779097016</v>
      </c>
      <c r="L14"/>
      <c r="M14" s="207"/>
      <c r="N14"/>
      <c r="O14"/>
      <c r="P14"/>
      <c r="Q14" s="207"/>
    </row>
    <row r="15" spans="1:17" ht="11.25" customHeight="1">
      <c r="A15" s="12" t="s">
        <v>43</v>
      </c>
      <c r="B15" s="37">
        <v>489.2</v>
      </c>
      <c r="C15" s="37">
        <v>17.145</v>
      </c>
      <c r="D15" s="37">
        <v>184</v>
      </c>
      <c r="E15" s="37">
        <v>13.612500000000001</v>
      </c>
      <c r="F15" s="37">
        <v>4.42</v>
      </c>
      <c r="G15" s="37">
        <v>4.8875000000000002</v>
      </c>
      <c r="H15" s="37">
        <v>10.6</v>
      </c>
      <c r="I15" s="37">
        <v>6.5625</v>
      </c>
      <c r="J15" s="37">
        <v>688.2</v>
      </c>
      <c r="K15" s="37">
        <v>15.972101133391455</v>
      </c>
      <c r="L15"/>
      <c r="M15" s="207"/>
      <c r="N15"/>
      <c r="O15"/>
      <c r="P15"/>
      <c r="Q15" s="207"/>
    </row>
    <row r="16" spans="1:17" ht="11.25" customHeight="1">
      <c r="A16" s="12" t="s">
        <v>44</v>
      </c>
      <c r="B16" s="37">
        <v>510.8</v>
      </c>
      <c r="C16" s="37">
        <v>15.345000000000001</v>
      </c>
      <c r="D16" s="37">
        <v>185</v>
      </c>
      <c r="E16" s="37">
        <v>12.9</v>
      </c>
      <c r="F16" s="37">
        <v>5.45</v>
      </c>
      <c r="G16" s="37">
        <v>4.2925000000000004</v>
      </c>
      <c r="H16" s="37">
        <v>10.6</v>
      </c>
      <c r="I16" s="37">
        <v>6.7125000000000004</v>
      </c>
      <c r="J16" s="37">
        <v>711.85</v>
      </c>
      <c r="K16" s="37">
        <v>14.51007937065393</v>
      </c>
      <c r="L16"/>
      <c r="M16" s="207"/>
      <c r="N16"/>
      <c r="O16"/>
      <c r="P16"/>
      <c r="Q16" s="207"/>
    </row>
    <row r="17" spans="1:17" ht="11.25" customHeight="1">
      <c r="A17" s="12" t="s">
        <v>45</v>
      </c>
      <c r="B17" s="37">
        <v>562.79999999999995</v>
      </c>
      <c r="C17" s="37">
        <v>16.425000000000001</v>
      </c>
      <c r="D17" s="37">
        <v>191</v>
      </c>
      <c r="E17" s="37">
        <v>10.987500000000001</v>
      </c>
      <c r="F17" s="37">
        <v>6.97</v>
      </c>
      <c r="G17" s="37">
        <v>6.4175000000000004</v>
      </c>
      <c r="H17" s="37">
        <v>10.4</v>
      </c>
      <c r="I17" s="37">
        <v>3.7875000000000001</v>
      </c>
      <c r="J17" s="37">
        <v>771.17</v>
      </c>
      <c r="K17" s="37">
        <v>14.824228120907193</v>
      </c>
      <c r="L17"/>
      <c r="M17" s="207"/>
      <c r="N17"/>
      <c r="O17"/>
      <c r="P17"/>
      <c r="Q17" s="207"/>
    </row>
    <row r="18" spans="1:17" ht="11.25" customHeight="1">
      <c r="A18" s="12" t="s">
        <v>46</v>
      </c>
      <c r="B18" s="37">
        <v>594.79999999999995</v>
      </c>
      <c r="C18" s="37">
        <v>15.39</v>
      </c>
      <c r="D18" s="37">
        <v>196</v>
      </c>
      <c r="E18" s="37">
        <v>11.1</v>
      </c>
      <c r="F18" s="37">
        <v>7.9</v>
      </c>
      <c r="G18" s="37">
        <v>5.0999999999999996</v>
      </c>
      <c r="H18" s="37">
        <v>10.1</v>
      </c>
      <c r="I18" s="37">
        <v>6.1124999999999998</v>
      </c>
      <c r="J18" s="37">
        <v>808.8</v>
      </c>
      <c r="K18" s="37">
        <v>14.1271018793274</v>
      </c>
      <c r="L18"/>
      <c r="M18" s="207"/>
      <c r="N18"/>
      <c r="O18"/>
      <c r="P18"/>
      <c r="Q18" s="207"/>
    </row>
    <row r="19" spans="1:17" ht="11.25" customHeight="1">
      <c r="A19" s="10" t="s">
        <v>47</v>
      </c>
      <c r="B19" s="37">
        <v>624.9</v>
      </c>
      <c r="C19" s="37">
        <v>16.29</v>
      </c>
      <c r="D19" s="37">
        <v>200</v>
      </c>
      <c r="E19" s="37">
        <v>12</v>
      </c>
      <c r="F19" s="37">
        <v>8.6999999999999993</v>
      </c>
      <c r="G19" s="37">
        <v>6.9275000000000002</v>
      </c>
      <c r="H19" s="37">
        <v>10</v>
      </c>
      <c r="I19" s="37">
        <v>5.25</v>
      </c>
      <c r="J19" s="37">
        <v>843.6</v>
      </c>
      <c r="K19" s="37">
        <v>15.045045045045045</v>
      </c>
      <c r="L19"/>
      <c r="M19" s="207"/>
      <c r="N19"/>
      <c r="O19"/>
      <c r="P19"/>
      <c r="Q19" s="207"/>
    </row>
    <row r="20" spans="1:17" ht="11.25" customHeight="1">
      <c r="A20" s="10" t="s">
        <v>48</v>
      </c>
      <c r="B20" s="37">
        <v>609.20000000000005</v>
      </c>
      <c r="C20" s="37">
        <v>18.045000000000002</v>
      </c>
      <c r="D20" s="37">
        <v>202.2</v>
      </c>
      <c r="E20" s="37">
        <v>12.7875</v>
      </c>
      <c r="F20" s="37">
        <v>9.5</v>
      </c>
      <c r="G20" s="37">
        <v>6.8425000000000002</v>
      </c>
      <c r="H20" s="37">
        <v>9.1</v>
      </c>
      <c r="I20" s="37">
        <v>4.125</v>
      </c>
      <c r="J20" s="37">
        <v>830</v>
      </c>
      <c r="K20" s="37">
        <v>16.46987951807229</v>
      </c>
      <c r="L20"/>
      <c r="M20" s="207"/>
      <c r="N20"/>
      <c r="O20"/>
      <c r="P20"/>
      <c r="Q20" s="207"/>
    </row>
    <row r="21" spans="1:17" ht="11.25" customHeight="1">
      <c r="A21" s="10" t="s">
        <v>49</v>
      </c>
      <c r="B21" s="37">
        <v>612.6</v>
      </c>
      <c r="C21" s="37">
        <v>13.68</v>
      </c>
      <c r="D21" s="37">
        <v>203.5</v>
      </c>
      <c r="E21" s="37">
        <v>6.6375000000000002</v>
      </c>
      <c r="F21" s="37">
        <v>9.3000000000000007</v>
      </c>
      <c r="G21" s="37">
        <v>6.5449999999999999</v>
      </c>
      <c r="H21" s="37">
        <v>6.9</v>
      </c>
      <c r="I21" s="37">
        <v>6.2625000000000002</v>
      </c>
      <c r="J21" s="37">
        <v>832.3</v>
      </c>
      <c r="K21" s="37">
        <v>11.803436260963595</v>
      </c>
      <c r="L21"/>
      <c r="M21" s="207"/>
      <c r="N21"/>
      <c r="O21"/>
      <c r="P21"/>
      <c r="Q21" s="207"/>
    </row>
    <row r="22" spans="1:17" ht="11.25" customHeight="1">
      <c r="A22" s="10" t="s">
        <v>50</v>
      </c>
      <c r="B22" s="37">
        <v>602.1</v>
      </c>
      <c r="C22" s="37">
        <v>17.414999999999999</v>
      </c>
      <c r="D22" s="37">
        <v>199</v>
      </c>
      <c r="E22" s="37">
        <v>12.074999999999999</v>
      </c>
      <c r="F22" s="37">
        <v>9.3000000000000007</v>
      </c>
      <c r="G22" s="37">
        <v>7.5650000000000004</v>
      </c>
      <c r="H22" s="37">
        <v>6.2</v>
      </c>
      <c r="I22" s="37">
        <v>6.6375000000000002</v>
      </c>
      <c r="J22" s="37">
        <v>816.6</v>
      </c>
      <c r="K22" s="37">
        <v>15.91599314229733</v>
      </c>
      <c r="L22"/>
      <c r="M22" s="207"/>
      <c r="N22"/>
      <c r="O22"/>
      <c r="P22"/>
      <c r="Q22" s="207"/>
    </row>
    <row r="23" spans="1:17" ht="11.25" customHeight="1">
      <c r="A23" s="10" t="s">
        <v>51</v>
      </c>
      <c r="B23" s="37">
        <v>605</v>
      </c>
      <c r="C23" s="37">
        <v>16.605</v>
      </c>
      <c r="D23" s="37">
        <v>198</v>
      </c>
      <c r="E23" s="37">
        <v>10.3125</v>
      </c>
      <c r="F23" s="37">
        <v>9.3000000000000007</v>
      </c>
      <c r="G23" s="37">
        <v>10.199999999999999</v>
      </c>
      <c r="H23" s="37">
        <v>6.4</v>
      </c>
      <c r="I23" s="37">
        <v>5.2874999999999996</v>
      </c>
      <c r="J23" s="37">
        <v>818.7</v>
      </c>
      <c r="K23" s="37">
        <v>14.927323806033955</v>
      </c>
      <c r="L23"/>
      <c r="M23" s="207"/>
      <c r="N23"/>
      <c r="O23"/>
      <c r="P23"/>
      <c r="Q23" s="207"/>
    </row>
    <row r="24" spans="1:17" ht="11.25" customHeight="1">
      <c r="A24" s="10" t="s">
        <v>52</v>
      </c>
      <c r="B24" s="37">
        <v>586.9</v>
      </c>
      <c r="C24" s="37">
        <v>17.64</v>
      </c>
      <c r="D24" s="37">
        <v>195</v>
      </c>
      <c r="E24" s="37">
        <v>9.9</v>
      </c>
      <c r="F24" s="37">
        <v>9.3000000000000007</v>
      </c>
      <c r="G24" s="37">
        <v>7.9474999999999998</v>
      </c>
      <c r="H24" s="37">
        <v>6.4</v>
      </c>
      <c r="I24" s="37">
        <v>3.0375000000000001</v>
      </c>
      <c r="J24" s="37">
        <v>797.6</v>
      </c>
      <c r="K24" s="37">
        <v>15.514042126379136</v>
      </c>
      <c r="L24"/>
      <c r="M24" s="207"/>
      <c r="N24"/>
      <c r="O24"/>
      <c r="P24"/>
      <c r="Q24" s="207"/>
    </row>
    <row r="25" spans="1:17" ht="11.25" customHeight="1">
      <c r="A25" s="10" t="s">
        <v>53</v>
      </c>
      <c r="B25" s="37">
        <v>587.6</v>
      </c>
      <c r="C25" s="37">
        <v>15.525</v>
      </c>
      <c r="D25" s="37">
        <v>198</v>
      </c>
      <c r="E25" s="37">
        <v>11.737500000000001</v>
      </c>
      <c r="F25" s="37">
        <v>8.8000000000000007</v>
      </c>
      <c r="G25" s="37">
        <v>7.5650000000000004</v>
      </c>
      <c r="H25" s="37">
        <v>5.6</v>
      </c>
      <c r="I25" s="37">
        <v>3.15</v>
      </c>
      <c r="J25" s="37">
        <v>800</v>
      </c>
      <c r="K25" s="37">
        <v>14.43125</v>
      </c>
      <c r="L25"/>
      <c r="M25" s="207"/>
      <c r="N25"/>
      <c r="O25"/>
      <c r="P25"/>
      <c r="Q25" s="207"/>
    </row>
    <row r="26" spans="1:17" ht="11.25" customHeight="1">
      <c r="A26" s="12" t="s">
        <v>54</v>
      </c>
      <c r="B26" s="37">
        <v>564.79999999999995</v>
      </c>
      <c r="C26" s="37">
        <v>19.260000000000002</v>
      </c>
      <c r="D26" s="37">
        <v>193</v>
      </c>
      <c r="E26" s="37">
        <v>9.8249999999999993</v>
      </c>
      <c r="F26" s="37">
        <v>8.8000000000000007</v>
      </c>
      <c r="G26" s="37">
        <v>7.99</v>
      </c>
      <c r="H26" s="37">
        <v>4.9000000000000004</v>
      </c>
      <c r="I26" s="37">
        <v>3.6</v>
      </c>
      <c r="J26" s="37">
        <v>771.5</v>
      </c>
      <c r="K26" s="37">
        <v>16.684381075826312</v>
      </c>
      <c r="L26"/>
      <c r="M26" s="207"/>
      <c r="N26"/>
      <c r="O26"/>
      <c r="P26"/>
      <c r="Q26" s="207"/>
    </row>
    <row r="27" spans="1:17" ht="11.25" customHeight="1">
      <c r="A27" s="12" t="s">
        <v>55</v>
      </c>
      <c r="B27" s="37">
        <v>541.79999999999995</v>
      </c>
      <c r="C27" s="37">
        <v>12.42</v>
      </c>
      <c r="D27" s="37">
        <v>191</v>
      </c>
      <c r="E27" s="37">
        <v>12.675000000000001</v>
      </c>
      <c r="F27" s="37">
        <v>8.8000000000000007</v>
      </c>
      <c r="G27" s="37">
        <v>8.5425000000000004</v>
      </c>
      <c r="H27" s="37">
        <v>4.2</v>
      </c>
      <c r="I27" s="37">
        <v>3.8250000000000002</v>
      </c>
      <c r="J27" s="37">
        <v>745.8</v>
      </c>
      <c r="K27" s="37">
        <v>12.404129793510325</v>
      </c>
      <c r="L27"/>
      <c r="M27" s="207"/>
      <c r="N27"/>
      <c r="O27"/>
      <c r="P27"/>
      <c r="Q27" s="207"/>
    </row>
    <row r="28" spans="1:17" ht="11.25" customHeight="1">
      <c r="A28" s="12" t="s">
        <v>56</v>
      </c>
      <c r="B28" s="37">
        <v>491</v>
      </c>
      <c r="C28" s="37">
        <v>13.545</v>
      </c>
      <c r="D28" s="37">
        <v>190</v>
      </c>
      <c r="E28" s="37">
        <v>12.0375</v>
      </c>
      <c r="F28" s="37">
        <v>8.8000000000000007</v>
      </c>
      <c r="G28" s="37">
        <v>7.7350000000000003</v>
      </c>
      <c r="H28" s="37">
        <v>3.3</v>
      </c>
      <c r="I28" s="37">
        <v>5.0999999999999996</v>
      </c>
      <c r="J28" s="37">
        <v>693.1</v>
      </c>
      <c r="K28" s="37">
        <v>13.013995094502958</v>
      </c>
      <c r="L28"/>
      <c r="M28" s="207"/>
      <c r="N28"/>
      <c r="O28"/>
      <c r="P28"/>
      <c r="Q28" s="207"/>
    </row>
    <row r="29" spans="1:17" ht="11.25" customHeight="1">
      <c r="A29" s="12" t="s">
        <v>57</v>
      </c>
      <c r="B29" s="37">
        <v>475.9</v>
      </c>
      <c r="C29" s="37">
        <v>12.195</v>
      </c>
      <c r="D29" s="37">
        <v>190</v>
      </c>
      <c r="E29" s="37">
        <v>9.0749999999999993</v>
      </c>
      <c r="F29" s="37">
        <v>8.8000000000000007</v>
      </c>
      <c r="G29" s="37">
        <v>9.5625</v>
      </c>
      <c r="H29" s="37">
        <v>2.6</v>
      </c>
      <c r="I29" s="37">
        <v>4.3125</v>
      </c>
      <c r="J29" s="37">
        <v>677.3</v>
      </c>
      <c r="K29" s="37">
        <v>11.257935922043409</v>
      </c>
      <c r="L29"/>
      <c r="M29" s="207"/>
      <c r="N29"/>
      <c r="O29"/>
      <c r="P29"/>
      <c r="Q29" s="207"/>
    </row>
    <row r="30" spans="1:17" ht="11.25" customHeight="1">
      <c r="A30" s="12" t="s">
        <v>58</v>
      </c>
      <c r="B30" s="37">
        <v>463.9</v>
      </c>
      <c r="C30" s="37">
        <v>16.515000000000001</v>
      </c>
      <c r="D30" s="37">
        <v>188</v>
      </c>
      <c r="E30" s="37">
        <v>12.375</v>
      </c>
      <c r="F30" s="37">
        <v>8.5</v>
      </c>
      <c r="G30" s="37">
        <v>8.9674999999999994</v>
      </c>
      <c r="H30" s="37">
        <v>2.4</v>
      </c>
      <c r="I30" s="37">
        <v>5.9249999999999998</v>
      </c>
      <c r="J30" s="37">
        <v>662.8</v>
      </c>
      <c r="K30" s="37">
        <v>15.202172601086302</v>
      </c>
      <c r="L30"/>
      <c r="M30" s="207"/>
      <c r="N30"/>
      <c r="O30"/>
      <c r="P30"/>
      <c r="Q30" s="207"/>
    </row>
    <row r="31" spans="1:17" ht="11.25" customHeight="1">
      <c r="A31" s="12" t="s">
        <v>59</v>
      </c>
      <c r="B31" s="37">
        <v>459.1</v>
      </c>
      <c r="C31" s="37">
        <v>15.93</v>
      </c>
      <c r="D31" s="37">
        <v>186</v>
      </c>
      <c r="E31" s="37">
        <v>9.375</v>
      </c>
      <c r="F31" s="37">
        <v>8.5</v>
      </c>
      <c r="G31" s="37">
        <v>7.31</v>
      </c>
      <c r="H31" s="37">
        <v>2.4</v>
      </c>
      <c r="I31" s="37">
        <v>3.9</v>
      </c>
      <c r="J31" s="37">
        <v>656</v>
      </c>
      <c r="K31" s="37">
        <v>13.914634146341463</v>
      </c>
      <c r="L31"/>
      <c r="M31" s="207"/>
      <c r="N31"/>
      <c r="O31"/>
      <c r="P31"/>
      <c r="Q31" s="207"/>
    </row>
    <row r="32" spans="1:17" ht="11.25" customHeight="1">
      <c r="A32" s="12" t="s">
        <v>60</v>
      </c>
      <c r="B32" s="37">
        <v>451</v>
      </c>
      <c r="C32" s="37">
        <v>13.32</v>
      </c>
      <c r="D32" s="37">
        <v>183</v>
      </c>
      <c r="E32" s="37">
        <v>11.775</v>
      </c>
      <c r="F32" s="37">
        <v>8</v>
      </c>
      <c r="G32" s="37">
        <v>8.67</v>
      </c>
      <c r="H32" s="37" t="s">
        <v>36</v>
      </c>
      <c r="I32" s="37" t="s">
        <v>36</v>
      </c>
      <c r="J32" s="37">
        <v>642</v>
      </c>
      <c r="K32" s="37">
        <v>12.839563862928349</v>
      </c>
      <c r="L32"/>
      <c r="M32" s="207"/>
      <c r="N32"/>
      <c r="O32"/>
      <c r="P32"/>
      <c r="Q32" s="207"/>
    </row>
    <row r="33" spans="1:17" ht="11.25" customHeight="1">
      <c r="A33" s="12" t="s">
        <v>61</v>
      </c>
      <c r="B33" s="37">
        <v>440</v>
      </c>
      <c r="C33" s="37">
        <v>14.355</v>
      </c>
      <c r="D33" s="37">
        <v>180</v>
      </c>
      <c r="E33" s="37">
        <v>13.88</v>
      </c>
      <c r="F33" s="37">
        <v>8</v>
      </c>
      <c r="G33" s="37">
        <v>10.37</v>
      </c>
      <c r="H33" s="37" t="s">
        <v>36</v>
      </c>
      <c r="I33" s="37" t="s">
        <v>36</v>
      </c>
      <c r="J33" s="37">
        <v>628</v>
      </c>
      <c r="K33" s="37">
        <v>14.179936305732484</v>
      </c>
      <c r="L33"/>
      <c r="M33" s="207"/>
      <c r="N33"/>
      <c r="O33"/>
      <c r="P33"/>
      <c r="Q33" s="207"/>
    </row>
    <row r="34" spans="1:17" ht="11.25" customHeight="1">
      <c r="A34" s="12" t="s">
        <v>62</v>
      </c>
      <c r="B34" s="37">
        <v>433.4</v>
      </c>
      <c r="C34" s="37">
        <v>15.21</v>
      </c>
      <c r="D34" s="37">
        <v>177</v>
      </c>
      <c r="E34" s="37">
        <v>13.12</v>
      </c>
      <c r="F34" s="37">
        <v>8</v>
      </c>
      <c r="G34" s="37">
        <v>7.5225</v>
      </c>
      <c r="H34" s="37" t="s">
        <v>36</v>
      </c>
      <c r="I34" s="37" t="s">
        <v>36</v>
      </c>
      <c r="J34" s="37">
        <v>618.4</v>
      </c>
      <c r="K34" s="37">
        <v>14.524579560155241</v>
      </c>
      <c r="L34"/>
      <c r="M34" s="207"/>
      <c r="N34"/>
      <c r="O34"/>
      <c r="P34"/>
      <c r="Q34" s="207"/>
    </row>
    <row r="35" spans="1:17" ht="11.25" customHeight="1">
      <c r="A35" s="12" t="s">
        <v>63</v>
      </c>
      <c r="B35" s="37">
        <v>429.2</v>
      </c>
      <c r="C35" s="37">
        <v>13.994999999999999</v>
      </c>
      <c r="D35" s="37">
        <v>171</v>
      </c>
      <c r="E35" s="37">
        <v>12.76</v>
      </c>
      <c r="F35" s="37">
        <v>7</v>
      </c>
      <c r="G35" s="37">
        <v>10.88</v>
      </c>
      <c r="H35" s="37" t="s">
        <v>36</v>
      </c>
      <c r="I35" s="37" t="s">
        <v>36</v>
      </c>
      <c r="J35" s="37">
        <v>607.20000000000005</v>
      </c>
      <c r="K35" s="37">
        <v>13.61824769433465</v>
      </c>
      <c r="L35"/>
      <c r="M35" s="207"/>
      <c r="N35"/>
      <c r="O35"/>
      <c r="P35"/>
      <c r="Q35" s="207"/>
    </row>
    <row r="36" spans="1:17" ht="11.25" customHeight="1">
      <c r="A36" s="10" t="s">
        <v>64</v>
      </c>
      <c r="B36" s="37">
        <v>418.7</v>
      </c>
      <c r="C36" s="37">
        <v>11.25</v>
      </c>
      <c r="D36" s="37">
        <v>166</v>
      </c>
      <c r="E36" s="37">
        <v>11.92</v>
      </c>
      <c r="F36" s="37">
        <v>7.1</v>
      </c>
      <c r="G36" s="37">
        <v>10.625</v>
      </c>
      <c r="H36" s="37" t="s">
        <v>36</v>
      </c>
      <c r="I36" s="37" t="s">
        <v>36</v>
      </c>
      <c r="J36" s="37">
        <v>591.79999999999995</v>
      </c>
      <c r="K36" s="37">
        <v>11.436296045961475</v>
      </c>
      <c r="L36"/>
      <c r="M36" s="207"/>
      <c r="N36"/>
      <c r="O36"/>
      <c r="P36"/>
      <c r="Q36" s="207"/>
    </row>
    <row r="37" spans="1:17" ht="11.25" customHeight="1">
      <c r="A37" s="10" t="s">
        <v>65</v>
      </c>
      <c r="B37" s="37">
        <v>405.5</v>
      </c>
      <c r="C37" s="37">
        <v>10.755000000000001</v>
      </c>
      <c r="D37" s="37">
        <v>163</v>
      </c>
      <c r="E37" s="37">
        <v>11.84</v>
      </c>
      <c r="F37" s="37">
        <v>7.4</v>
      </c>
      <c r="G37" s="37">
        <v>8.33</v>
      </c>
      <c r="H37" s="37" t="s">
        <v>36</v>
      </c>
      <c r="I37" s="37" t="s">
        <v>36</v>
      </c>
      <c r="J37" s="37">
        <v>575.9</v>
      </c>
      <c r="K37" s="37">
        <v>11.031429067546449</v>
      </c>
      <c r="L37"/>
      <c r="M37" s="207"/>
      <c r="N37"/>
      <c r="O37"/>
      <c r="P37"/>
      <c r="Q37" s="207"/>
    </row>
    <row r="38" spans="1:17" ht="11.25" customHeight="1">
      <c r="A38" s="10" t="s">
        <v>66</v>
      </c>
      <c r="B38" s="37">
        <v>387</v>
      </c>
      <c r="C38" s="37">
        <v>9.4949999999999992</v>
      </c>
      <c r="D38" s="37">
        <v>157</v>
      </c>
      <c r="E38" s="37">
        <v>14.92</v>
      </c>
      <c r="F38" s="37">
        <v>7.4</v>
      </c>
      <c r="G38" s="37">
        <v>9.7324999999999999</v>
      </c>
      <c r="H38" s="37" t="s">
        <v>36</v>
      </c>
      <c r="I38" s="37" t="s">
        <v>36</v>
      </c>
      <c r="J38" s="37">
        <v>551.4</v>
      </c>
      <c r="K38" s="37">
        <v>11.040986579615524</v>
      </c>
      <c r="L38"/>
      <c r="M38" s="207"/>
      <c r="N38"/>
      <c r="O38"/>
      <c r="P38"/>
      <c r="Q38" s="207"/>
    </row>
    <row r="39" spans="1:17" ht="11.25" customHeight="1">
      <c r="A39" s="10" t="s">
        <v>67</v>
      </c>
      <c r="B39" s="37">
        <v>367.5</v>
      </c>
      <c r="C39" s="37">
        <v>8.4149999999999991</v>
      </c>
      <c r="D39" s="37">
        <v>152</v>
      </c>
      <c r="E39" s="37">
        <v>12.72</v>
      </c>
      <c r="F39" s="37">
        <v>8</v>
      </c>
      <c r="G39" s="37">
        <v>7.2675000000000001</v>
      </c>
      <c r="H39" s="37" t="s">
        <v>36</v>
      </c>
      <c r="I39" s="37" t="s">
        <v>36</v>
      </c>
      <c r="J39" s="37">
        <v>527.5</v>
      </c>
      <c r="K39" s="37">
        <v>9.6380900473933639</v>
      </c>
      <c r="L39"/>
      <c r="M39" s="207"/>
      <c r="N39"/>
      <c r="O39"/>
      <c r="P39"/>
      <c r="Q39" s="207"/>
    </row>
    <row r="40" spans="1:17" ht="11.25" customHeight="1">
      <c r="A40" s="12" t="s">
        <v>68</v>
      </c>
      <c r="B40" s="37">
        <v>361.8</v>
      </c>
      <c r="C40" s="37">
        <v>5.625</v>
      </c>
      <c r="D40" s="37">
        <v>143</v>
      </c>
      <c r="E40" s="37">
        <v>12.56</v>
      </c>
      <c r="F40" s="37">
        <v>6.8</v>
      </c>
      <c r="G40" s="37">
        <v>11.73</v>
      </c>
      <c r="H40" s="37" t="s">
        <v>36</v>
      </c>
      <c r="I40" s="37" t="s">
        <v>36</v>
      </c>
      <c r="J40" s="37">
        <v>511.6</v>
      </c>
      <c r="K40" s="37">
        <f t="shared" ref="K40:K46" si="0">B40*C40/J40+D40*E40/J40+F40*G40/J40</f>
        <v>7.6445836591086795</v>
      </c>
      <c r="L40"/>
      <c r="M40" s="207"/>
      <c r="N40"/>
      <c r="O40"/>
      <c r="P40"/>
      <c r="Q40" s="207"/>
    </row>
    <row r="41" spans="1:17" ht="11.25" customHeight="1">
      <c r="A41" s="12" t="s">
        <v>69</v>
      </c>
      <c r="B41" s="37">
        <v>354.1</v>
      </c>
      <c r="C41" s="37">
        <v>9.1349999999999998</v>
      </c>
      <c r="D41" s="37">
        <v>141</v>
      </c>
      <c r="E41" s="37">
        <v>14.8</v>
      </c>
      <c r="F41" s="37">
        <v>6.7</v>
      </c>
      <c r="G41" s="37">
        <v>15.85</v>
      </c>
      <c r="H41" s="37" t="s">
        <v>36</v>
      </c>
      <c r="I41" s="37" t="s">
        <v>36</v>
      </c>
      <c r="J41" s="37">
        <v>501.8</v>
      </c>
      <c r="K41" s="37">
        <f t="shared" si="0"/>
        <v>10.816457752092466</v>
      </c>
      <c r="L41"/>
      <c r="M41" s="207"/>
      <c r="N41"/>
      <c r="O41"/>
      <c r="P41"/>
      <c r="Q41" s="207"/>
    </row>
    <row r="42" spans="1:17" ht="11.25" customHeight="1">
      <c r="A42" s="12" t="s">
        <v>70</v>
      </c>
      <c r="B42" s="37">
        <v>350.9</v>
      </c>
      <c r="C42" s="37">
        <v>8.64</v>
      </c>
      <c r="D42" s="37">
        <v>140</v>
      </c>
      <c r="E42" s="37">
        <f>386*80/2000</f>
        <v>15.44</v>
      </c>
      <c r="F42" s="37">
        <v>6.7</v>
      </c>
      <c r="G42" s="37">
        <f>200*85/2000</f>
        <v>8.5</v>
      </c>
      <c r="H42" s="37" t="s">
        <v>36</v>
      </c>
      <c r="I42" s="37" t="s">
        <v>36</v>
      </c>
      <c r="J42" s="37">
        <f>B42+D42+F42</f>
        <v>497.59999999999997</v>
      </c>
      <c r="K42" s="37">
        <f t="shared" si="0"/>
        <v>10.551298231511254</v>
      </c>
      <c r="L42"/>
      <c r="M42" s="207"/>
      <c r="N42"/>
      <c r="O42"/>
      <c r="P42"/>
      <c r="Q42" s="207"/>
    </row>
    <row r="43" spans="1:17" ht="11.25" customHeight="1">
      <c r="A43" s="12" t="s">
        <v>71</v>
      </c>
      <c r="B43" s="37">
        <v>342.9</v>
      </c>
      <c r="C43" s="37">
        <v>6.93</v>
      </c>
      <c r="D43" s="37">
        <v>138</v>
      </c>
      <c r="E43" s="37">
        <f>355*80/2000</f>
        <v>14.2</v>
      </c>
      <c r="F43" s="37">
        <v>7.5</v>
      </c>
      <c r="G43" s="37">
        <f>140*85/2000</f>
        <v>5.95</v>
      </c>
      <c r="H43" s="37" t="s">
        <v>36</v>
      </c>
      <c r="I43" s="37" t="s">
        <v>36</v>
      </c>
      <c r="J43" s="37">
        <f>B43+D43+F43</f>
        <v>488.4</v>
      </c>
      <c r="K43" s="37">
        <f t="shared" si="0"/>
        <v>8.969127764127764</v>
      </c>
      <c r="L43"/>
      <c r="M43" s="207"/>
      <c r="N43"/>
      <c r="O43"/>
      <c r="P43"/>
      <c r="Q43" s="207"/>
    </row>
    <row r="44" spans="1:17" ht="11.25" customHeight="1">
      <c r="A44" s="12" t="s">
        <v>72</v>
      </c>
      <c r="B44" s="37">
        <v>317.10000000000002</v>
      </c>
      <c r="C44" s="37">
        <v>5.8049999999999997</v>
      </c>
      <c r="D44" s="37">
        <v>137</v>
      </c>
      <c r="E44" s="37">
        <f>258*80/2000</f>
        <v>10.32</v>
      </c>
      <c r="F44" s="37">
        <v>6.7</v>
      </c>
      <c r="G44" s="37">
        <f>30*85/2000</f>
        <v>1.2749999999999999</v>
      </c>
      <c r="H44" s="37" t="s">
        <v>36</v>
      </c>
      <c r="I44" s="37" t="s">
        <v>36</v>
      </c>
      <c r="J44" s="37">
        <f>B44+D44+F44</f>
        <v>460.8</v>
      </c>
      <c r="K44" s="37">
        <f t="shared" si="0"/>
        <v>7.0814843750000005</v>
      </c>
      <c r="L44"/>
      <c r="M44" s="207"/>
      <c r="N44"/>
      <c r="O44"/>
      <c r="P44"/>
      <c r="Q44" s="207"/>
    </row>
    <row r="45" spans="1:17" ht="11.25" customHeight="1">
      <c r="A45" s="12" t="s">
        <v>73</v>
      </c>
      <c r="B45" s="37">
        <v>278.3</v>
      </c>
      <c r="C45" s="37">
        <v>2.5547900000000001</v>
      </c>
      <c r="D45" s="37">
        <v>136.5</v>
      </c>
      <c r="E45" s="37">
        <f>327*80/2000</f>
        <v>13.08</v>
      </c>
      <c r="F45" s="37">
        <v>6.1</v>
      </c>
      <c r="G45" s="37">
        <f>185*85/2000</f>
        <v>7.8624999999999998</v>
      </c>
      <c r="H45" s="37" t="s">
        <v>36</v>
      </c>
      <c r="I45" s="37" t="s">
        <v>36</v>
      </c>
      <c r="J45" s="37">
        <f>B45+D45+F45</f>
        <v>420.90000000000003</v>
      </c>
      <c r="K45" s="37">
        <f t="shared" si="0"/>
        <v>6.0450922000475167</v>
      </c>
      <c r="L45"/>
      <c r="M45" s="207"/>
      <c r="N45"/>
      <c r="O45"/>
      <c r="P45"/>
      <c r="Q45" s="207"/>
    </row>
    <row r="46" spans="1:17" ht="11.25" customHeight="1">
      <c r="A46" s="16" t="s">
        <v>84</v>
      </c>
      <c r="B46" s="38">
        <v>231.3</v>
      </c>
      <c r="C46" s="38">
        <f>78*90/2000</f>
        <v>3.51</v>
      </c>
      <c r="D46" s="38">
        <v>135.5</v>
      </c>
      <c r="E46" s="38">
        <f>351*80/2000</f>
        <v>14.04</v>
      </c>
      <c r="F46" s="38">
        <v>5.3</v>
      </c>
      <c r="G46" s="38">
        <f>223*85/2000</f>
        <v>9.4774999999999991</v>
      </c>
      <c r="H46" s="38" t="s">
        <v>36</v>
      </c>
      <c r="I46" s="38" t="s">
        <v>36</v>
      </c>
      <c r="J46" s="38">
        <f>B46+D46+F46</f>
        <v>372.1</v>
      </c>
      <c r="K46" s="208">
        <f t="shared" si="0"/>
        <v>7.429491400161246</v>
      </c>
      <c r="L46"/>
      <c r="M46" s="207"/>
      <c r="N46"/>
      <c r="O46"/>
      <c r="P46"/>
      <c r="Q46" s="207"/>
    </row>
    <row r="47" spans="1:17" ht="11.25" customHeight="1">
      <c r="A47" s="12" t="s">
        <v>34</v>
      </c>
      <c r="B47" s="37"/>
      <c r="C47" s="37"/>
      <c r="D47" s="37"/>
      <c r="E47" s="37"/>
      <c r="F47" s="37"/>
      <c r="G47" s="37"/>
      <c r="H47" s="37"/>
      <c r="I47" s="37"/>
      <c r="J47" s="37"/>
      <c r="K47" s="37"/>
    </row>
    <row r="48" spans="1:17" ht="11.25" customHeight="1">
      <c r="A48" s="10" t="s">
        <v>32</v>
      </c>
      <c r="B48" s="135"/>
      <c r="C48" s="42"/>
      <c r="D48" s="135"/>
      <c r="E48" s="42"/>
      <c r="F48" s="45"/>
      <c r="G48" s="42"/>
      <c r="H48" s="136"/>
      <c r="I48" s="136"/>
      <c r="J48" s="135"/>
      <c r="K48" s="42"/>
    </row>
    <row r="49" spans="1:10" ht="11.25" customHeight="1">
      <c r="A49" s="10" t="s">
        <v>226</v>
      </c>
    </row>
    <row r="50" spans="1:10" ht="11.25" customHeight="1">
      <c r="A50" s="12" t="s">
        <v>227</v>
      </c>
      <c r="J50" s="45"/>
    </row>
    <row r="51" spans="1:10" ht="11.25" customHeight="1">
      <c r="A51" s="12" t="s">
        <v>161</v>
      </c>
      <c r="J51" s="45"/>
    </row>
  </sheetData>
  <pageMargins left="0.66700000000000004" right="0.66700000000000004" top="0.66700000000000004" bottom="0.72" header="0" footer="0"/>
  <pageSetup firstPageNumber="89" orientation="portrait" useFirstPageNumber="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7A0BE-3047-400C-AE06-F793DEA8BE6C}">
  <sheetPr transitionEvaluation="1" codeName="Sheet76"/>
  <dimension ref="A1:G52"/>
  <sheetViews>
    <sheetView workbookViewId="0"/>
  </sheetViews>
  <sheetFormatPr defaultColWidth="9.7109375" defaultRowHeight="11.25"/>
  <cols>
    <col min="1" max="1" width="11.140625" style="9" customWidth="1"/>
    <col min="2" max="6" width="14.42578125" style="9" customWidth="1"/>
    <col min="7" max="16384" width="9.7109375" style="9"/>
  </cols>
  <sheetData>
    <row r="1" spans="1:6" ht="11.25" customHeight="1">
      <c r="A1" s="13" t="s">
        <v>228</v>
      </c>
      <c r="B1" s="14"/>
      <c r="C1" s="14"/>
      <c r="D1" s="14"/>
      <c r="E1" s="14"/>
      <c r="F1" s="14"/>
    </row>
    <row r="2" spans="1:6" ht="22.5">
      <c r="A2" s="59" t="s">
        <v>74</v>
      </c>
      <c r="B2" s="32" t="s">
        <v>100</v>
      </c>
      <c r="C2" s="32" t="s">
        <v>101</v>
      </c>
      <c r="D2" s="32" t="s">
        <v>102</v>
      </c>
      <c r="E2" s="32" t="s">
        <v>103</v>
      </c>
      <c r="F2" s="39" t="s">
        <v>104</v>
      </c>
    </row>
    <row r="3" spans="1:6" ht="11.25" customHeight="1">
      <c r="A3" s="12" t="s">
        <v>75</v>
      </c>
      <c r="B3" s="25">
        <v>7758</v>
      </c>
      <c r="C3" s="25">
        <v>2446.875</v>
      </c>
      <c r="D3" s="25">
        <v>184.02500000000001</v>
      </c>
      <c r="E3" s="25">
        <v>97.5</v>
      </c>
      <c r="F3" s="25">
        <v>10487</v>
      </c>
    </row>
    <row r="4" spans="1:6" ht="11.25" customHeight="1">
      <c r="A4" s="12" t="s">
        <v>76</v>
      </c>
      <c r="B4" s="25">
        <v>5661</v>
      </c>
      <c r="C4" s="25">
        <v>1572</v>
      </c>
      <c r="D4" s="25">
        <v>252.45</v>
      </c>
      <c r="E4" s="25">
        <v>115</v>
      </c>
      <c r="F4" s="25">
        <v>7600.45</v>
      </c>
    </row>
    <row r="5" spans="1:6" ht="11.25" customHeight="1">
      <c r="A5" s="12" t="s">
        <v>77</v>
      </c>
      <c r="B5" s="25">
        <v>6282</v>
      </c>
      <c r="C5" s="25">
        <v>2853.75</v>
      </c>
      <c r="D5" s="25">
        <v>241.4</v>
      </c>
      <c r="E5" s="25">
        <v>142</v>
      </c>
      <c r="F5" s="25">
        <v>9519.15</v>
      </c>
    </row>
    <row r="6" spans="1:6" ht="11.25" customHeight="1">
      <c r="A6" s="12" t="s">
        <v>78</v>
      </c>
      <c r="B6" s="25">
        <v>5252</v>
      </c>
      <c r="C6" s="25">
        <v>1819</v>
      </c>
      <c r="D6" s="25">
        <v>107</v>
      </c>
      <c r="E6" s="25">
        <v>65</v>
      </c>
      <c r="F6" s="25">
        <v>7243</v>
      </c>
    </row>
    <row r="7" spans="1:6" ht="11.25" customHeight="1">
      <c r="A7" s="12" t="s">
        <v>79</v>
      </c>
      <c r="B7" s="25">
        <v>4675.5</v>
      </c>
      <c r="C7" s="25">
        <v>1966</v>
      </c>
      <c r="D7" s="4" t="s">
        <v>36</v>
      </c>
      <c r="E7" s="25">
        <v>77</v>
      </c>
      <c r="F7" s="25">
        <v>6718.5</v>
      </c>
    </row>
    <row r="8" spans="1:6" ht="11.25" customHeight="1">
      <c r="A8" s="12" t="s">
        <v>80</v>
      </c>
      <c r="B8" s="25">
        <v>5364</v>
      </c>
      <c r="C8" s="25">
        <v>2022</v>
      </c>
      <c r="D8" s="25">
        <v>14</v>
      </c>
      <c r="E8" s="25">
        <v>76</v>
      </c>
      <c r="F8" s="25">
        <v>7476</v>
      </c>
    </row>
    <row r="9" spans="1:6" ht="11.25" customHeight="1">
      <c r="A9" s="12" t="s">
        <v>81</v>
      </c>
      <c r="B9" s="25">
        <v>5387</v>
      </c>
      <c r="C9" s="25">
        <v>2172</v>
      </c>
      <c r="D9" s="25">
        <v>37</v>
      </c>
      <c r="E9" s="25">
        <v>101</v>
      </c>
      <c r="F9" s="25">
        <v>7697</v>
      </c>
    </row>
    <row r="10" spans="1:6" ht="11.25" customHeight="1">
      <c r="A10" s="12" t="s">
        <v>82</v>
      </c>
      <c r="B10" s="25">
        <v>6210</v>
      </c>
      <c r="C10" s="25">
        <v>2212</v>
      </c>
      <c r="D10" s="25">
        <v>60.774999999999999</v>
      </c>
      <c r="E10" s="25">
        <v>67.875</v>
      </c>
      <c r="F10" s="25">
        <v>8550.65</v>
      </c>
    </row>
    <row r="11" spans="1:6" ht="11.25" customHeight="1">
      <c r="A11" s="12" t="s">
        <v>83</v>
      </c>
      <c r="B11" s="25">
        <v>6597</v>
      </c>
      <c r="C11" s="25">
        <v>2209</v>
      </c>
      <c r="D11" s="25">
        <v>79</v>
      </c>
      <c r="E11" s="25">
        <v>64</v>
      </c>
      <c r="F11" s="25">
        <v>8949</v>
      </c>
    </row>
    <row r="12" spans="1:6" ht="11.25" customHeight="1">
      <c r="A12" s="12" t="s">
        <v>40</v>
      </c>
      <c r="B12" s="25">
        <v>4958</v>
      </c>
      <c r="C12" s="25">
        <v>2677</v>
      </c>
      <c r="D12" s="25">
        <v>51</v>
      </c>
      <c r="E12" s="25">
        <v>59</v>
      </c>
      <c r="F12" s="25">
        <v>7745</v>
      </c>
    </row>
    <row r="13" spans="1:6" ht="11.25" customHeight="1">
      <c r="A13" s="12" t="s">
        <v>41</v>
      </c>
      <c r="B13" s="25">
        <v>6822</v>
      </c>
      <c r="C13" s="25">
        <v>961</v>
      </c>
      <c r="D13" s="4" t="s">
        <v>36</v>
      </c>
      <c r="E13" s="25">
        <v>65</v>
      </c>
      <c r="F13" s="25">
        <v>7848</v>
      </c>
    </row>
    <row r="14" spans="1:6" ht="11.25" customHeight="1">
      <c r="A14" s="12" t="s">
        <v>42</v>
      </c>
      <c r="B14" s="25">
        <v>6291</v>
      </c>
      <c r="C14" s="25">
        <v>2527.5</v>
      </c>
      <c r="D14" s="25">
        <v>1.2749999999999999</v>
      </c>
      <c r="E14" s="25">
        <v>89.25</v>
      </c>
      <c r="F14" s="25">
        <v>8909.0249999999996</v>
      </c>
    </row>
    <row r="15" spans="1:6" ht="11.25" customHeight="1">
      <c r="A15" s="12" t="s">
        <v>43</v>
      </c>
      <c r="B15" s="25">
        <v>8397</v>
      </c>
      <c r="C15" s="25">
        <v>2505</v>
      </c>
      <c r="D15" s="25">
        <v>21.675000000000001</v>
      </c>
      <c r="E15" s="25">
        <v>69.375</v>
      </c>
      <c r="F15" s="25">
        <v>10992</v>
      </c>
    </row>
    <row r="16" spans="1:6" ht="11.25" customHeight="1">
      <c r="A16" s="12" t="s">
        <v>44</v>
      </c>
      <c r="B16" s="25">
        <v>7848</v>
      </c>
      <c r="C16" s="25">
        <v>2385</v>
      </c>
      <c r="D16" s="25">
        <v>23.375</v>
      </c>
      <c r="E16" s="25">
        <v>71.25</v>
      </c>
      <c r="F16" s="25">
        <v>10329</v>
      </c>
    </row>
    <row r="17" spans="1:6" ht="11.25" customHeight="1">
      <c r="A17" s="12" t="s">
        <v>45</v>
      </c>
      <c r="B17" s="25">
        <v>9247.5</v>
      </c>
      <c r="C17" s="25">
        <v>2100</v>
      </c>
      <c r="D17" s="25">
        <v>44.837499999999999</v>
      </c>
      <c r="E17" s="25">
        <v>39.375</v>
      </c>
      <c r="F17" s="25">
        <v>11432</v>
      </c>
    </row>
    <row r="18" spans="1:6" ht="11.25" customHeight="1">
      <c r="A18" s="12" t="s">
        <v>46</v>
      </c>
      <c r="B18" s="25">
        <v>9148.5</v>
      </c>
      <c r="C18" s="25">
        <v>2175</v>
      </c>
      <c r="D18" s="25">
        <v>39.950000000000003</v>
      </c>
      <c r="E18" s="25">
        <v>61.875</v>
      </c>
      <c r="F18" s="25">
        <v>11426</v>
      </c>
    </row>
    <row r="19" spans="1:6" ht="11.25" customHeight="1">
      <c r="A19" s="10" t="s">
        <v>47</v>
      </c>
      <c r="B19" s="25">
        <v>10179</v>
      </c>
      <c r="C19" s="25">
        <v>2400</v>
      </c>
      <c r="D19" s="25">
        <v>60.35</v>
      </c>
      <c r="E19" s="25">
        <v>52.5</v>
      </c>
      <c r="F19" s="25">
        <v>12692</v>
      </c>
    </row>
    <row r="20" spans="1:6" ht="11.25" customHeight="1">
      <c r="A20" s="10" t="s">
        <v>48</v>
      </c>
      <c r="B20" s="25">
        <v>10980</v>
      </c>
      <c r="C20" s="25">
        <v>2587.5</v>
      </c>
      <c r="D20" s="25">
        <v>64.8125</v>
      </c>
      <c r="E20" s="25">
        <v>37.5</v>
      </c>
      <c r="F20" s="25">
        <v>13670</v>
      </c>
    </row>
    <row r="21" spans="1:6" ht="11.25" customHeight="1">
      <c r="A21" s="10" t="s">
        <v>49</v>
      </c>
      <c r="B21" s="25">
        <v>8370</v>
      </c>
      <c r="C21" s="25">
        <v>1350</v>
      </c>
      <c r="D21" s="25">
        <v>60.774999999999999</v>
      </c>
      <c r="E21" s="25">
        <v>43.125</v>
      </c>
      <c r="F21" s="25">
        <v>9824</v>
      </c>
    </row>
    <row r="22" spans="1:6" ht="11.25" customHeight="1">
      <c r="A22" s="10" t="s">
        <v>50</v>
      </c>
      <c r="B22" s="25">
        <v>10485</v>
      </c>
      <c r="C22" s="25">
        <v>2400</v>
      </c>
      <c r="D22" s="25">
        <v>70.55</v>
      </c>
      <c r="E22" s="25">
        <v>41.25</v>
      </c>
      <c r="F22" s="25">
        <v>12997</v>
      </c>
    </row>
    <row r="23" spans="1:6" ht="11.25" customHeight="1">
      <c r="A23" s="10" t="s">
        <v>51</v>
      </c>
      <c r="B23" s="25">
        <v>10048.5</v>
      </c>
      <c r="C23" s="25">
        <v>2043.75</v>
      </c>
      <c r="D23" s="25">
        <v>94.987499999999997</v>
      </c>
      <c r="E23" s="25">
        <v>33.75</v>
      </c>
      <c r="F23" s="25">
        <v>12221</v>
      </c>
    </row>
    <row r="24" spans="1:6" ht="11.25" customHeight="1">
      <c r="A24" s="10" t="s">
        <v>52</v>
      </c>
      <c r="B24" s="25">
        <v>10350</v>
      </c>
      <c r="C24" s="25">
        <v>1931.25</v>
      </c>
      <c r="D24" s="25">
        <v>73.95</v>
      </c>
      <c r="E24" s="25">
        <v>22.1</v>
      </c>
      <c r="F24" s="25">
        <v>12374</v>
      </c>
    </row>
    <row r="25" spans="1:6" ht="11.25" customHeight="1">
      <c r="A25" s="10" t="s">
        <v>53</v>
      </c>
      <c r="B25" s="25">
        <v>9135</v>
      </c>
      <c r="C25" s="25">
        <v>2325</v>
      </c>
      <c r="D25" s="25">
        <v>66.724999999999994</v>
      </c>
      <c r="E25" s="25">
        <v>17.625</v>
      </c>
      <c r="F25" s="25">
        <v>11545</v>
      </c>
    </row>
    <row r="26" spans="1:6" ht="11.25" customHeight="1">
      <c r="A26" s="12" t="s">
        <v>54</v>
      </c>
      <c r="B26" s="25">
        <v>10890</v>
      </c>
      <c r="C26" s="25">
        <v>1893.75</v>
      </c>
      <c r="D26" s="25">
        <v>70.125</v>
      </c>
      <c r="E26" s="25">
        <v>17.625</v>
      </c>
      <c r="F26" s="25">
        <v>12872</v>
      </c>
    </row>
    <row r="27" spans="1:6" ht="11.25" customHeight="1">
      <c r="A27" s="12" t="s">
        <v>55</v>
      </c>
      <c r="B27" s="25">
        <v>6741</v>
      </c>
      <c r="C27" s="25">
        <v>2418.75</v>
      </c>
      <c r="D27" s="25">
        <v>75.224999999999994</v>
      </c>
      <c r="E27" s="25">
        <v>16.125</v>
      </c>
      <c r="F27" s="25">
        <v>9251</v>
      </c>
    </row>
    <row r="28" spans="1:6" ht="11.25" customHeight="1">
      <c r="A28" s="12" t="s">
        <v>56</v>
      </c>
      <c r="B28" s="25">
        <v>6646.5</v>
      </c>
      <c r="C28" s="25">
        <v>2287.5</v>
      </c>
      <c r="D28" s="25">
        <v>68</v>
      </c>
      <c r="E28" s="25">
        <v>16.875</v>
      </c>
      <c r="F28" s="25">
        <v>9020</v>
      </c>
    </row>
    <row r="29" spans="1:6" ht="11.25" customHeight="1">
      <c r="A29" s="12" t="s">
        <v>57</v>
      </c>
      <c r="B29" s="25">
        <v>5805</v>
      </c>
      <c r="C29" s="25">
        <v>1725</v>
      </c>
      <c r="D29" s="25">
        <v>84.15</v>
      </c>
      <c r="E29" s="25">
        <v>11.25</v>
      </c>
      <c r="F29" s="25">
        <v>7625</v>
      </c>
    </row>
    <row r="30" spans="1:6" ht="11.25" customHeight="1">
      <c r="A30" s="12" t="s">
        <v>58</v>
      </c>
      <c r="B30" s="25">
        <v>7659</v>
      </c>
      <c r="C30" s="25">
        <v>2325</v>
      </c>
      <c r="D30" s="25">
        <v>76.33</v>
      </c>
      <c r="E30" s="25">
        <v>14.25</v>
      </c>
      <c r="F30" s="25">
        <v>10060.33</v>
      </c>
    </row>
    <row r="31" spans="1:6" ht="11.25" customHeight="1">
      <c r="A31" s="12" t="s">
        <v>59</v>
      </c>
      <c r="B31" s="25">
        <v>7312.5</v>
      </c>
      <c r="C31" s="25">
        <v>1743.75</v>
      </c>
      <c r="D31" s="25">
        <v>62.0075</v>
      </c>
      <c r="E31" s="25">
        <v>9.375</v>
      </c>
      <c r="F31" s="25">
        <v>9118.2574999999997</v>
      </c>
    </row>
    <row r="32" spans="1:6" ht="11.25" customHeight="1">
      <c r="A32" s="12" t="s">
        <v>60</v>
      </c>
      <c r="B32" s="25">
        <v>6016.5</v>
      </c>
      <c r="C32" s="25">
        <v>2156.25</v>
      </c>
      <c r="D32" s="25">
        <v>69.487499999999997</v>
      </c>
      <c r="E32" s="4" t="s">
        <v>36</v>
      </c>
      <c r="F32" s="25">
        <v>8242.2374999999993</v>
      </c>
    </row>
    <row r="33" spans="1:7" ht="11.25" customHeight="1">
      <c r="A33" s="12" t="s">
        <v>61</v>
      </c>
      <c r="B33" s="25">
        <v>6322.5</v>
      </c>
      <c r="C33" s="25">
        <v>2500</v>
      </c>
      <c r="D33" s="25">
        <v>82.832499999999996</v>
      </c>
      <c r="E33" s="4" t="s">
        <v>36</v>
      </c>
      <c r="F33" s="25">
        <v>8905.3325000000004</v>
      </c>
    </row>
    <row r="34" spans="1:7" ht="11.25" customHeight="1">
      <c r="A34" s="12" t="s">
        <v>62</v>
      </c>
      <c r="B34" s="25">
        <v>6601.5</v>
      </c>
      <c r="C34" s="25">
        <v>2320</v>
      </c>
      <c r="D34" s="25">
        <v>60.307499999999997</v>
      </c>
      <c r="E34" s="4" t="s">
        <v>36</v>
      </c>
      <c r="F34" s="25">
        <v>8981.8075000000008</v>
      </c>
    </row>
    <row r="35" spans="1:7" ht="11.25" customHeight="1">
      <c r="A35" s="12" t="s">
        <v>63</v>
      </c>
      <c r="B35" s="25">
        <v>6012</v>
      </c>
      <c r="C35" s="25">
        <v>2180</v>
      </c>
      <c r="D35" s="25">
        <v>76.202500000000001</v>
      </c>
      <c r="E35" s="4" t="s">
        <v>36</v>
      </c>
      <c r="F35" s="25">
        <v>8268.2024999999994</v>
      </c>
    </row>
    <row r="36" spans="1:7" ht="11.25" customHeight="1">
      <c r="A36" s="10" t="s">
        <v>64</v>
      </c>
      <c r="B36" s="25">
        <v>4711.5</v>
      </c>
      <c r="C36" s="25">
        <v>1980</v>
      </c>
      <c r="D36" s="25">
        <v>75.522499999999994</v>
      </c>
      <c r="E36" s="4" t="s">
        <v>36</v>
      </c>
      <c r="F36" s="25">
        <v>6768</v>
      </c>
    </row>
    <row r="37" spans="1:7" ht="11.25" customHeight="1">
      <c r="A37" s="10" t="s">
        <v>65</v>
      </c>
      <c r="B37" s="25">
        <v>4362.75</v>
      </c>
      <c r="C37" s="25">
        <v>1928</v>
      </c>
      <c r="D37" s="25">
        <v>61.71</v>
      </c>
      <c r="E37" s="4" t="s">
        <v>36</v>
      </c>
      <c r="F37" s="25">
        <v>6353</v>
      </c>
    </row>
    <row r="38" spans="1:7" ht="11.25" customHeight="1">
      <c r="A38" s="10" t="s">
        <v>66</v>
      </c>
      <c r="B38" s="25">
        <v>3676.5</v>
      </c>
      <c r="C38" s="25">
        <v>2340</v>
      </c>
      <c r="D38" s="25">
        <v>71.867500000000007</v>
      </c>
      <c r="E38" s="4" t="s">
        <v>36</v>
      </c>
      <c r="F38" s="25">
        <v>6088.3675000000003</v>
      </c>
      <c r="G38" s="3"/>
    </row>
    <row r="39" spans="1:7" ht="11.25" customHeight="1">
      <c r="A39" s="10" t="s">
        <v>67</v>
      </c>
      <c r="B39" s="25">
        <v>3098.25</v>
      </c>
      <c r="C39" s="25">
        <v>1932</v>
      </c>
      <c r="D39" s="25">
        <v>58.225000000000001</v>
      </c>
      <c r="E39" s="4" t="s">
        <v>36</v>
      </c>
      <c r="F39" s="25">
        <v>5088.4750000000004</v>
      </c>
      <c r="G39" s="209"/>
    </row>
    <row r="40" spans="1:7" ht="11.25" customHeight="1">
      <c r="A40" s="12" t="s">
        <v>68</v>
      </c>
      <c r="B40" s="25">
        <v>2028</v>
      </c>
      <c r="C40" s="25">
        <v>1796</v>
      </c>
      <c r="D40" s="25">
        <v>79.900000000000006</v>
      </c>
      <c r="E40" s="4" t="s">
        <v>36</v>
      </c>
      <c r="F40" s="25">
        <v>3904</v>
      </c>
      <c r="G40" s="209"/>
    </row>
    <row r="41" spans="1:7" ht="11.25" customHeight="1">
      <c r="A41" s="12" t="s">
        <v>69</v>
      </c>
      <c r="B41" s="25">
        <v>3233</v>
      </c>
      <c r="C41" s="25">
        <v>2088</v>
      </c>
      <c r="D41" s="25">
        <v>106.25</v>
      </c>
      <c r="E41" s="4" t="s">
        <v>36</v>
      </c>
      <c r="F41" s="25">
        <v>5427</v>
      </c>
      <c r="G41" s="209"/>
    </row>
    <row r="42" spans="1:7" ht="11.25" customHeight="1">
      <c r="A42" s="12" t="s">
        <v>70</v>
      </c>
      <c r="B42" s="25">
        <v>3033</v>
      </c>
      <c r="C42" s="25">
        <v>2164</v>
      </c>
      <c r="D42" s="25">
        <v>56.95</v>
      </c>
      <c r="E42" s="4" t="s">
        <v>36</v>
      </c>
      <c r="F42" s="25">
        <v>5253.95</v>
      </c>
      <c r="G42" s="209"/>
    </row>
    <row r="43" spans="1:7" ht="11.25" customHeight="1">
      <c r="A43" s="12" t="s">
        <v>71</v>
      </c>
      <c r="B43" s="25">
        <v>2382.75</v>
      </c>
      <c r="C43" s="25">
        <v>1960</v>
      </c>
      <c r="D43" s="25">
        <v>44.625</v>
      </c>
      <c r="E43" s="4" t="s">
        <v>36</v>
      </c>
      <c r="F43" s="25">
        <v>4387.375</v>
      </c>
      <c r="G43" s="209"/>
    </row>
    <row r="44" spans="1:7" ht="11.25" customHeight="1">
      <c r="A44" s="12" t="s">
        <v>72</v>
      </c>
      <c r="B44" s="25">
        <v>1854</v>
      </c>
      <c r="C44" s="25">
        <v>1564</v>
      </c>
      <c r="D44" s="25">
        <v>8</v>
      </c>
      <c r="E44" s="4" t="s">
        <v>36</v>
      </c>
      <c r="F44" s="25">
        <v>3426</v>
      </c>
      <c r="G44" s="209"/>
    </row>
    <row r="45" spans="1:7" ht="11.25" customHeight="1">
      <c r="A45" s="12" t="s">
        <v>73</v>
      </c>
      <c r="B45" s="25">
        <v>712</v>
      </c>
      <c r="C45" s="25">
        <v>1784</v>
      </c>
      <c r="D45" s="25">
        <v>48.024999999999999</v>
      </c>
      <c r="E45" s="4" t="s">
        <v>36</v>
      </c>
      <c r="F45" s="25">
        <v>2544</v>
      </c>
      <c r="G45" s="209"/>
    </row>
    <row r="46" spans="1:7" ht="11.25" customHeight="1">
      <c r="A46" s="16" t="s">
        <v>84</v>
      </c>
      <c r="B46" s="26">
        <v>808</v>
      </c>
      <c r="C46" s="26">
        <v>1900</v>
      </c>
      <c r="D46" s="26">
        <v>50</v>
      </c>
      <c r="E46" s="6" t="s">
        <v>36</v>
      </c>
      <c r="F46" s="26">
        <f>SUM(B46:D46)</f>
        <v>2758</v>
      </c>
      <c r="G46" s="209"/>
    </row>
    <row r="47" spans="1:7" ht="11.25" customHeight="1">
      <c r="A47" s="12" t="s">
        <v>34</v>
      </c>
      <c r="B47" s="19"/>
      <c r="C47" s="19"/>
      <c r="D47" s="19"/>
      <c r="E47" s="33"/>
      <c r="F47" s="19"/>
    </row>
    <row r="48" spans="1:7" ht="11.25" customHeight="1">
      <c r="A48" s="10" t="s">
        <v>32</v>
      </c>
      <c r="B48" s="44"/>
      <c r="C48" s="44"/>
      <c r="D48" s="133"/>
      <c r="E48" s="134"/>
      <c r="F48" s="44"/>
    </row>
    <row r="49" spans="1:1" ht="11.25" customHeight="1">
      <c r="A49" s="10" t="s">
        <v>226</v>
      </c>
    </row>
    <row r="50" spans="1:1" ht="11.25" customHeight="1">
      <c r="A50" s="12" t="s">
        <v>229</v>
      </c>
    </row>
    <row r="51" spans="1:1" ht="11.25" customHeight="1">
      <c r="A51" s="10" t="s">
        <v>230</v>
      </c>
    </row>
    <row r="52" spans="1:1" ht="11.25" customHeight="1">
      <c r="A52" s="12" t="s">
        <v>292</v>
      </c>
    </row>
  </sheetData>
  <pageMargins left="0.66700000000000004" right="0.66700000000000004" top="0.66700000000000004" bottom="0.72" header="0" footer="0"/>
  <pageSetup firstPageNumber="90" orientation="portrait" useFirstPageNumber="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832C9-0C2C-40A0-9F80-5B227CC0D986}">
  <sheetPr transitionEvaluation="1" codeName="Sheet77"/>
  <dimension ref="A1:L53"/>
  <sheetViews>
    <sheetView workbookViewId="0"/>
  </sheetViews>
  <sheetFormatPr defaultColWidth="9.7109375" defaultRowHeight="11.25"/>
  <cols>
    <col min="1" max="1" width="9.7109375" style="9"/>
    <col min="2" max="11" width="13.28515625" style="9" customWidth="1"/>
    <col min="12" max="16384" width="9.7109375" style="9"/>
  </cols>
  <sheetData>
    <row r="1" spans="1:11" ht="11.25" customHeight="1">
      <c r="A1" s="118" t="s">
        <v>231</v>
      </c>
      <c r="B1" s="14"/>
      <c r="C1" s="8"/>
      <c r="D1" s="8"/>
      <c r="E1" s="8"/>
      <c r="F1" s="8"/>
      <c r="G1" s="8"/>
      <c r="H1" s="8"/>
      <c r="I1" s="8"/>
      <c r="J1" s="8"/>
      <c r="K1" s="14"/>
    </row>
    <row r="2" spans="1:11" ht="45">
      <c r="A2" s="119" t="s">
        <v>74</v>
      </c>
      <c r="B2" s="120" t="s">
        <v>108</v>
      </c>
      <c r="C2" s="120" t="s">
        <v>109</v>
      </c>
      <c r="D2" s="120" t="s">
        <v>110</v>
      </c>
      <c r="E2" s="120" t="s">
        <v>207</v>
      </c>
      <c r="F2" s="120" t="s">
        <v>112</v>
      </c>
      <c r="G2" s="120" t="s">
        <v>113</v>
      </c>
      <c r="H2" s="120" t="s">
        <v>232</v>
      </c>
      <c r="I2" s="120" t="s">
        <v>233</v>
      </c>
      <c r="J2" s="120" t="s">
        <v>234</v>
      </c>
      <c r="K2" s="120" t="s">
        <v>235</v>
      </c>
    </row>
    <row r="3" spans="1:11" ht="11.25" customHeight="1">
      <c r="A3" s="12" t="s">
        <v>75</v>
      </c>
      <c r="B3" s="121">
        <v>372.42</v>
      </c>
      <c r="C3" s="121">
        <v>7385.58</v>
      </c>
      <c r="D3" s="121">
        <v>1411.125</v>
      </c>
      <c r="E3" s="121">
        <v>1035.75</v>
      </c>
      <c r="F3" s="121">
        <v>63</v>
      </c>
      <c r="G3" s="121">
        <v>34.5</v>
      </c>
      <c r="H3" s="121">
        <v>121.125</v>
      </c>
      <c r="I3" s="121">
        <v>62.9</v>
      </c>
      <c r="J3" s="121">
        <v>1967.67</v>
      </c>
      <c r="K3" s="121">
        <v>8518.73</v>
      </c>
    </row>
    <row r="4" spans="1:11" ht="11.25" customHeight="1">
      <c r="A4" s="12" t="s">
        <v>76</v>
      </c>
      <c r="B4" s="121">
        <v>342.9</v>
      </c>
      <c r="C4" s="121">
        <v>5318.1</v>
      </c>
      <c r="D4" s="121">
        <v>1252.5</v>
      </c>
      <c r="E4" s="121">
        <v>318.75</v>
      </c>
      <c r="F4" s="121">
        <v>79.5</v>
      </c>
      <c r="G4" s="121">
        <v>34.875</v>
      </c>
      <c r="H4" s="121">
        <v>141.1</v>
      </c>
      <c r="I4" s="121">
        <v>111.35</v>
      </c>
      <c r="J4" s="121">
        <v>1816</v>
      </c>
      <c r="K4" s="121">
        <v>5783.0750000000007</v>
      </c>
    </row>
    <row r="5" spans="1:11" ht="11.25" customHeight="1">
      <c r="A5" s="12" t="s">
        <v>77</v>
      </c>
      <c r="B5" s="121">
        <v>464.4</v>
      </c>
      <c r="C5" s="121">
        <v>5817.6</v>
      </c>
      <c r="D5" s="121">
        <v>1621.875</v>
      </c>
      <c r="E5" s="121">
        <v>1231.875</v>
      </c>
      <c r="F5" s="121">
        <v>95.4375</v>
      </c>
      <c r="G5" s="121">
        <v>47.0625</v>
      </c>
      <c r="H5" s="121">
        <v>141.94999999999999</v>
      </c>
      <c r="I5" s="121">
        <v>99.45</v>
      </c>
      <c r="J5" s="121">
        <v>2323.6624999999999</v>
      </c>
      <c r="K5" s="121">
        <v>7195.9875000000002</v>
      </c>
    </row>
    <row r="6" spans="1:11" ht="11.25" customHeight="1">
      <c r="A6" s="12" t="s">
        <v>78</v>
      </c>
      <c r="B6" s="121">
        <v>343.8</v>
      </c>
      <c r="C6" s="121">
        <v>4907.7</v>
      </c>
      <c r="D6" s="121">
        <v>1408.125</v>
      </c>
      <c r="E6" s="121">
        <v>410.625</v>
      </c>
      <c r="F6" s="121">
        <v>54.375</v>
      </c>
      <c r="G6" s="121">
        <v>10.5</v>
      </c>
      <c r="H6" s="121">
        <v>59.075000000000003</v>
      </c>
      <c r="I6" s="121">
        <v>47.6</v>
      </c>
      <c r="J6" s="121">
        <v>1865.375</v>
      </c>
      <c r="K6" s="121">
        <v>5376.4250000000002</v>
      </c>
    </row>
    <row r="7" spans="1:11" ht="11.25" customHeight="1">
      <c r="A7" s="12" t="s">
        <v>79</v>
      </c>
      <c r="B7" s="121">
        <v>299.33999999999997</v>
      </c>
      <c r="C7" s="121">
        <v>4376.16</v>
      </c>
      <c r="D7" s="121">
        <v>1515</v>
      </c>
      <c r="E7" s="121">
        <v>450</v>
      </c>
      <c r="F7" s="121">
        <v>60.1875</v>
      </c>
      <c r="G7" s="121">
        <v>16.6875</v>
      </c>
      <c r="H7" s="33" t="s">
        <v>36</v>
      </c>
      <c r="I7" s="33" t="s">
        <v>36</v>
      </c>
      <c r="J7" s="121">
        <v>1874.5274999999999</v>
      </c>
      <c r="K7" s="121">
        <v>4842.8474999999999</v>
      </c>
    </row>
    <row r="8" spans="1:11" ht="11.25" customHeight="1">
      <c r="A8" s="12" t="s">
        <v>80</v>
      </c>
      <c r="B8" s="121">
        <v>403.2</v>
      </c>
      <c r="C8" s="121">
        <v>4960.8</v>
      </c>
      <c r="D8" s="121">
        <v>1635</v>
      </c>
      <c r="E8" s="121">
        <v>386.25</v>
      </c>
      <c r="F8" s="121">
        <v>61.6875</v>
      </c>
      <c r="G8" s="121">
        <v>14.4375</v>
      </c>
      <c r="H8" s="121">
        <v>12.324999999999999</v>
      </c>
      <c r="I8" s="121">
        <v>0.85</v>
      </c>
      <c r="J8" s="121">
        <v>2112.2124999999996</v>
      </c>
      <c r="K8" s="121">
        <v>5362.3375000000005</v>
      </c>
    </row>
    <row r="9" spans="1:11" ht="11.25" customHeight="1">
      <c r="A9" s="12" t="s">
        <v>81</v>
      </c>
      <c r="B9" s="121">
        <v>399.15</v>
      </c>
      <c r="C9" s="121">
        <v>4987.3500000000004</v>
      </c>
      <c r="D9" s="121">
        <v>1563.75</v>
      </c>
      <c r="E9" s="121">
        <v>607.5</v>
      </c>
      <c r="F9" s="121">
        <v>73.5</v>
      </c>
      <c r="G9" s="121">
        <v>27.75</v>
      </c>
      <c r="H9" s="121">
        <v>33.362499999999997</v>
      </c>
      <c r="I9" s="121">
        <v>3.8250000000000002</v>
      </c>
      <c r="J9" s="121">
        <v>2069.7625000000003</v>
      </c>
      <c r="K9" s="121">
        <v>5626.4250000000002</v>
      </c>
    </row>
    <row r="10" spans="1:11" ht="11.25" customHeight="1">
      <c r="A10" s="12" t="s">
        <v>82</v>
      </c>
      <c r="B10" s="121">
        <v>428.4</v>
      </c>
      <c r="C10" s="121">
        <v>5781.6</v>
      </c>
      <c r="D10" s="121">
        <v>1548.75</v>
      </c>
      <c r="E10" s="121">
        <v>663.75</v>
      </c>
      <c r="F10" s="121">
        <v>53.4375</v>
      </c>
      <c r="G10" s="121">
        <v>14.8125</v>
      </c>
      <c r="H10" s="121">
        <v>54.23</v>
      </c>
      <c r="I10" s="121">
        <v>6.5449999999999999</v>
      </c>
      <c r="J10" s="121">
        <v>2084.8175000000001</v>
      </c>
      <c r="K10" s="121">
        <v>6466.7075000000004</v>
      </c>
    </row>
    <row r="11" spans="1:11" ht="11.25" customHeight="1">
      <c r="A11" s="12" t="s">
        <v>83</v>
      </c>
      <c r="B11" s="121">
        <v>381.96</v>
      </c>
      <c r="C11" s="121">
        <v>6215.04</v>
      </c>
      <c r="D11" s="121">
        <v>1522.5</v>
      </c>
      <c r="E11" s="121">
        <v>686.25</v>
      </c>
      <c r="F11" s="121">
        <v>45.5625</v>
      </c>
      <c r="G11" s="121">
        <v>18.1875</v>
      </c>
      <c r="H11" s="121">
        <v>66.13</v>
      </c>
      <c r="I11" s="121">
        <v>12.494999999999999</v>
      </c>
      <c r="J11" s="121">
        <v>2016.1525000000001</v>
      </c>
      <c r="K11" s="121">
        <v>6931.9724999999999</v>
      </c>
    </row>
    <row r="12" spans="1:11" ht="11.25" customHeight="1">
      <c r="A12" s="12" t="s">
        <v>40</v>
      </c>
      <c r="B12" s="121">
        <v>266.49</v>
      </c>
      <c r="C12" s="121">
        <v>4692.51</v>
      </c>
      <c r="D12" s="121">
        <v>1766.25</v>
      </c>
      <c r="E12" s="121">
        <v>911.25</v>
      </c>
      <c r="F12" s="121">
        <v>43.462499999999999</v>
      </c>
      <c r="G12" s="121">
        <v>16.912500000000001</v>
      </c>
      <c r="H12" s="121">
        <v>28.177499999999998</v>
      </c>
      <c r="I12" s="121">
        <v>23.035</v>
      </c>
      <c r="J12" s="121">
        <v>2103</v>
      </c>
      <c r="K12" s="121">
        <v>5643.7075000000004</v>
      </c>
    </row>
    <row r="13" spans="1:11" ht="11.25" customHeight="1">
      <c r="A13" s="12" t="s">
        <v>41</v>
      </c>
      <c r="B13" s="121">
        <v>560.29499999999996</v>
      </c>
      <c r="C13" s="121">
        <v>6261.7049999999999</v>
      </c>
      <c r="D13" s="121">
        <v>607.5</v>
      </c>
      <c r="E13" s="121">
        <v>352.5</v>
      </c>
      <c r="F13" s="121">
        <v>53.174999999999997</v>
      </c>
      <c r="G13" s="121">
        <v>12.45</v>
      </c>
      <c r="H13" s="33" t="s">
        <v>36</v>
      </c>
      <c r="I13" s="33" t="s">
        <v>36</v>
      </c>
      <c r="J13" s="121">
        <v>1220.97</v>
      </c>
      <c r="K13" s="121">
        <v>6626.6549999999997</v>
      </c>
    </row>
    <row r="14" spans="1:11" ht="11.25" customHeight="1">
      <c r="A14" s="12" t="s">
        <v>42</v>
      </c>
      <c r="B14" s="121">
        <v>519.84</v>
      </c>
      <c r="C14" s="121">
        <v>5771.16</v>
      </c>
      <c r="D14" s="121">
        <v>1550.625</v>
      </c>
      <c r="E14" s="121">
        <v>976.875</v>
      </c>
      <c r="F14" s="121">
        <v>67.724999999999994</v>
      </c>
      <c r="G14" s="121">
        <v>21.524999999999999</v>
      </c>
      <c r="H14" s="121">
        <v>1.2749999999999999</v>
      </c>
      <c r="I14" s="121">
        <v>0</v>
      </c>
      <c r="J14" s="121">
        <v>2139.4650000000001</v>
      </c>
      <c r="K14" s="121">
        <v>6769.56</v>
      </c>
    </row>
    <row r="15" spans="1:11" ht="11.25" customHeight="1">
      <c r="A15" s="12" t="s">
        <v>43</v>
      </c>
      <c r="B15" s="121">
        <v>482.58</v>
      </c>
      <c r="C15" s="121">
        <v>7914.42</v>
      </c>
      <c r="D15" s="121">
        <v>1841.25</v>
      </c>
      <c r="E15" s="121">
        <v>663.75</v>
      </c>
      <c r="F15" s="121">
        <v>56.1</v>
      </c>
      <c r="G15" s="121">
        <v>13.275</v>
      </c>
      <c r="H15" s="121">
        <v>19.04</v>
      </c>
      <c r="I15" s="121">
        <v>2.6349999999999998</v>
      </c>
      <c r="J15" s="121">
        <v>2398</v>
      </c>
      <c r="K15" s="121">
        <v>8594.08</v>
      </c>
    </row>
    <row r="16" spans="1:11" ht="11.25" customHeight="1">
      <c r="A16" s="12" t="s">
        <v>44</v>
      </c>
      <c r="B16" s="121">
        <v>445.41</v>
      </c>
      <c r="C16" s="121">
        <v>7402.59</v>
      </c>
      <c r="D16" s="121">
        <v>1728.75</v>
      </c>
      <c r="E16" s="121">
        <v>656.25</v>
      </c>
      <c r="F16" s="121">
        <v>56.737499999999997</v>
      </c>
      <c r="G16" s="121">
        <v>14.512499999999999</v>
      </c>
      <c r="H16" s="121">
        <v>21.42</v>
      </c>
      <c r="I16" s="121">
        <v>1.9550000000000001</v>
      </c>
      <c r="J16" s="121">
        <v>2254</v>
      </c>
      <c r="K16" s="121">
        <v>8075</v>
      </c>
    </row>
    <row r="17" spans="1:11" ht="11.25" customHeight="1">
      <c r="A17" s="12" t="s">
        <v>45</v>
      </c>
      <c r="B17" s="121">
        <v>469.84500000000003</v>
      </c>
      <c r="C17" s="121">
        <v>8777.6550000000007</v>
      </c>
      <c r="D17" s="121">
        <v>1653.75</v>
      </c>
      <c r="E17" s="121">
        <v>446.25</v>
      </c>
      <c r="F17" s="121">
        <v>37.3125</v>
      </c>
      <c r="G17" s="121">
        <v>2.0625</v>
      </c>
      <c r="H17" s="121">
        <v>30.515000000000001</v>
      </c>
      <c r="I17" s="121">
        <v>14.3225</v>
      </c>
      <c r="J17" s="121">
        <v>2191</v>
      </c>
      <c r="K17" s="121">
        <v>9241</v>
      </c>
    </row>
    <row r="18" spans="1:11" ht="11.25" customHeight="1">
      <c r="A18" s="12" t="s">
        <v>46</v>
      </c>
      <c r="B18" s="121">
        <v>448.60500000000002</v>
      </c>
      <c r="C18" s="121">
        <v>8699.8950000000004</v>
      </c>
      <c r="D18" s="121">
        <v>1668.75</v>
      </c>
      <c r="E18" s="121">
        <v>506.25</v>
      </c>
      <c r="F18" s="121">
        <v>47.55</v>
      </c>
      <c r="G18" s="121">
        <v>14.324999999999999</v>
      </c>
      <c r="H18" s="121">
        <v>33.49</v>
      </c>
      <c r="I18" s="121">
        <v>6.46</v>
      </c>
      <c r="J18" s="121">
        <v>2199</v>
      </c>
      <c r="K18" s="121">
        <v>9227</v>
      </c>
    </row>
    <row r="19" spans="1:11" ht="11.25" customHeight="1">
      <c r="A19" s="10" t="s">
        <v>47</v>
      </c>
      <c r="B19" s="121">
        <v>481.32</v>
      </c>
      <c r="C19" s="121">
        <v>9697.68</v>
      </c>
      <c r="D19" s="121">
        <v>1931.25</v>
      </c>
      <c r="E19" s="121">
        <v>468.75</v>
      </c>
      <c r="F19" s="121">
        <v>48.862499999999997</v>
      </c>
      <c r="G19" s="121">
        <v>3.6375000000000002</v>
      </c>
      <c r="H19" s="121">
        <v>40.630000000000003</v>
      </c>
      <c r="I19" s="121">
        <v>19.72</v>
      </c>
      <c r="J19" s="121">
        <v>2502</v>
      </c>
      <c r="K19" s="121">
        <v>10190</v>
      </c>
    </row>
    <row r="20" spans="1:11" ht="11.25" customHeight="1">
      <c r="A20" s="10" t="s">
        <v>48</v>
      </c>
      <c r="B20" s="121">
        <v>495.45</v>
      </c>
      <c r="C20" s="121">
        <v>10484.549999999999</v>
      </c>
      <c r="D20" s="121">
        <v>2081.25</v>
      </c>
      <c r="E20" s="121">
        <v>506.25</v>
      </c>
      <c r="F20" s="121">
        <v>33.075000000000003</v>
      </c>
      <c r="G20" s="121">
        <v>4.4249999999999998</v>
      </c>
      <c r="H20" s="121">
        <v>47.982500000000002</v>
      </c>
      <c r="I20" s="121">
        <v>16.829999999999998</v>
      </c>
      <c r="J20" s="121">
        <v>2658</v>
      </c>
      <c r="K20" s="121">
        <v>11012</v>
      </c>
    </row>
    <row r="21" spans="1:11" ht="11.25" customHeight="1">
      <c r="A21" s="10" t="s">
        <v>49</v>
      </c>
      <c r="B21" s="121">
        <v>488.7</v>
      </c>
      <c r="C21" s="121">
        <v>7881.3</v>
      </c>
      <c r="D21" s="121">
        <v>731.25</v>
      </c>
      <c r="E21" s="121">
        <v>618.75</v>
      </c>
      <c r="F21" s="121">
        <v>34.049999999999997</v>
      </c>
      <c r="G21" s="121">
        <v>9.0749999999999993</v>
      </c>
      <c r="H21" s="121">
        <v>47.515000000000001</v>
      </c>
      <c r="I21" s="121">
        <v>13.26</v>
      </c>
      <c r="J21" s="121">
        <v>1300</v>
      </c>
      <c r="K21" s="121">
        <v>8524</v>
      </c>
    </row>
    <row r="22" spans="1:11" ht="11.25" customHeight="1">
      <c r="A22" s="10" t="s">
        <v>50</v>
      </c>
      <c r="B22" s="121">
        <v>422.685</v>
      </c>
      <c r="C22" s="121">
        <v>10062.315000000001</v>
      </c>
      <c r="D22" s="121">
        <v>1638.75</v>
      </c>
      <c r="E22" s="121">
        <v>761.25</v>
      </c>
      <c r="F22" s="121">
        <v>30.225000000000001</v>
      </c>
      <c r="G22" s="121">
        <v>11.025</v>
      </c>
      <c r="H22" s="121">
        <v>54.357500000000002</v>
      </c>
      <c r="I22" s="121">
        <v>16.192499999999999</v>
      </c>
      <c r="J22" s="121">
        <v>2146</v>
      </c>
      <c r="K22" s="121">
        <v>10851</v>
      </c>
    </row>
    <row r="23" spans="1:11" ht="11.25" customHeight="1">
      <c r="A23" s="10" t="s">
        <v>51</v>
      </c>
      <c r="B23" s="121">
        <v>436.59</v>
      </c>
      <c r="C23" s="121">
        <v>9611.91</v>
      </c>
      <c r="D23" s="121">
        <v>1725</v>
      </c>
      <c r="E23" s="121">
        <v>318.75</v>
      </c>
      <c r="F23" s="121">
        <v>27.375</v>
      </c>
      <c r="G23" s="121">
        <v>6.375</v>
      </c>
      <c r="H23" s="121">
        <v>54.017499999999998</v>
      </c>
      <c r="I23" s="121">
        <v>40.97</v>
      </c>
      <c r="J23" s="121">
        <v>2244</v>
      </c>
      <c r="K23" s="121">
        <v>9977</v>
      </c>
    </row>
    <row r="24" spans="1:11" ht="11.25" customHeight="1">
      <c r="A24" s="10" t="s">
        <v>52</v>
      </c>
      <c r="B24" s="121">
        <v>422.14499999999998</v>
      </c>
      <c r="C24" s="121">
        <v>9927.8549999999996</v>
      </c>
      <c r="D24" s="121">
        <v>1659.375</v>
      </c>
      <c r="E24" s="121">
        <v>271.875</v>
      </c>
      <c r="F24" s="121">
        <v>17.212499999999999</v>
      </c>
      <c r="G24" s="121">
        <v>2.2875000000000001</v>
      </c>
      <c r="H24" s="121">
        <v>59.244999999999997</v>
      </c>
      <c r="I24" s="121">
        <v>14.705</v>
      </c>
      <c r="J24" s="121">
        <v>2157</v>
      </c>
      <c r="K24" s="121">
        <v>10217</v>
      </c>
    </row>
    <row r="25" spans="1:11" ht="11.25" customHeight="1">
      <c r="A25" s="10" t="s">
        <v>53</v>
      </c>
      <c r="B25" s="121">
        <v>437.08499999999998</v>
      </c>
      <c r="C25" s="121">
        <v>8697.9150000000009</v>
      </c>
      <c r="D25" s="121">
        <v>1867.5</v>
      </c>
      <c r="E25" s="121">
        <v>457.5</v>
      </c>
      <c r="F25" s="121">
        <v>14.9625</v>
      </c>
      <c r="G25" s="121">
        <v>2.6625000000000001</v>
      </c>
      <c r="H25" s="121">
        <v>47.94</v>
      </c>
      <c r="I25" s="121">
        <v>18.785</v>
      </c>
      <c r="J25" s="121">
        <v>2368</v>
      </c>
      <c r="K25" s="121">
        <v>9177</v>
      </c>
    </row>
    <row r="26" spans="1:11" ht="11.25" customHeight="1">
      <c r="A26" s="12" t="s">
        <v>54</v>
      </c>
      <c r="B26" s="121">
        <v>445.185</v>
      </c>
      <c r="C26" s="121">
        <v>10444.815000000001</v>
      </c>
      <c r="D26" s="121">
        <v>1668.75</v>
      </c>
      <c r="E26" s="121">
        <v>225</v>
      </c>
      <c r="F26" s="121">
        <v>13.8</v>
      </c>
      <c r="G26" s="121">
        <v>3.8250000000000002</v>
      </c>
      <c r="H26" s="121">
        <v>49.682499999999997</v>
      </c>
      <c r="I26" s="121">
        <v>20.442499999999999</v>
      </c>
      <c r="J26" s="121">
        <v>2177</v>
      </c>
      <c r="K26" s="121">
        <v>10695</v>
      </c>
    </row>
    <row r="27" spans="1:11" ht="11.25" customHeight="1">
      <c r="A27" s="12" t="s">
        <v>55</v>
      </c>
      <c r="B27" s="121">
        <v>332.86500000000001</v>
      </c>
      <c r="C27" s="121">
        <v>6408.1350000000002</v>
      </c>
      <c r="D27" s="121">
        <v>1845</v>
      </c>
      <c r="E27" s="121">
        <v>573.75</v>
      </c>
      <c r="F27" s="121">
        <v>12.487500000000001</v>
      </c>
      <c r="G27" s="121">
        <v>3.6375000000000002</v>
      </c>
      <c r="H27" s="121">
        <v>52.36</v>
      </c>
      <c r="I27" s="121">
        <v>22.864999999999998</v>
      </c>
      <c r="J27" s="121">
        <v>2242</v>
      </c>
      <c r="K27" s="121">
        <v>7009</v>
      </c>
    </row>
    <row r="28" spans="1:11" ht="11.25" customHeight="1">
      <c r="A28" s="12" t="s">
        <v>56</v>
      </c>
      <c r="B28" s="121">
        <v>329.13</v>
      </c>
      <c r="C28" s="121">
        <v>6317.37</v>
      </c>
      <c r="D28" s="121">
        <v>1650</v>
      </c>
      <c r="E28" s="121">
        <v>637.5</v>
      </c>
      <c r="F28" s="121">
        <v>8.85</v>
      </c>
      <c r="G28" s="121">
        <v>8.0250000000000004</v>
      </c>
      <c r="H28" s="121">
        <v>53.975000000000001</v>
      </c>
      <c r="I28" s="121">
        <v>14.025</v>
      </c>
      <c r="J28" s="121">
        <v>2042</v>
      </c>
      <c r="K28" s="121">
        <v>6978</v>
      </c>
    </row>
    <row r="29" spans="1:11" ht="11.25" customHeight="1">
      <c r="A29" s="12" t="s">
        <v>57</v>
      </c>
      <c r="B29" s="121">
        <v>287.82</v>
      </c>
      <c r="C29" s="121">
        <v>5517.18</v>
      </c>
      <c r="D29" s="121">
        <v>1020</v>
      </c>
      <c r="E29" s="121">
        <v>705</v>
      </c>
      <c r="F29" s="121">
        <v>6.8250000000000002</v>
      </c>
      <c r="G29" s="121">
        <v>4.4249999999999998</v>
      </c>
      <c r="H29" s="121">
        <v>62.56</v>
      </c>
      <c r="I29" s="121">
        <v>21.59</v>
      </c>
      <c r="J29" s="121">
        <v>1370.3799999999999</v>
      </c>
      <c r="K29" s="121">
        <v>6243.77</v>
      </c>
    </row>
    <row r="30" spans="1:11" ht="11.25" customHeight="1">
      <c r="A30" s="12" t="s">
        <v>58</v>
      </c>
      <c r="B30" s="121">
        <v>260.77499999999998</v>
      </c>
      <c r="C30" s="121">
        <v>7398.2250000000004</v>
      </c>
      <c r="D30" s="121">
        <v>1770</v>
      </c>
      <c r="E30" s="121">
        <v>555</v>
      </c>
      <c r="F30" s="121">
        <v>9.5625</v>
      </c>
      <c r="G30" s="121">
        <v>4.6875</v>
      </c>
      <c r="H30" s="121">
        <v>58.692500000000003</v>
      </c>
      <c r="I30" s="121">
        <v>17.637499999999999</v>
      </c>
      <c r="J30" s="121">
        <v>2089.4675000000002</v>
      </c>
      <c r="K30" s="121">
        <v>7970.8625000000002</v>
      </c>
    </row>
    <row r="31" spans="1:11" ht="11.25" customHeight="1">
      <c r="A31" s="12" t="s">
        <v>59</v>
      </c>
      <c r="B31" s="121">
        <v>311.71499999999997</v>
      </c>
      <c r="C31" s="121">
        <v>7000.7849999999999</v>
      </c>
      <c r="D31" s="121">
        <v>1466.25</v>
      </c>
      <c r="E31" s="121">
        <v>277.5</v>
      </c>
      <c r="F31" s="121">
        <v>6.0750000000000002</v>
      </c>
      <c r="G31" s="121">
        <v>3.3</v>
      </c>
      <c r="H31" s="121">
        <v>52.827500000000001</v>
      </c>
      <c r="I31" s="121">
        <v>9.18</v>
      </c>
      <c r="J31" s="121">
        <v>1830.7925</v>
      </c>
      <c r="K31" s="121">
        <v>7287.4650000000001</v>
      </c>
    </row>
    <row r="32" spans="1:11" ht="11.25" customHeight="1">
      <c r="A32" s="12" t="s">
        <v>60</v>
      </c>
      <c r="B32" s="121">
        <v>263.7</v>
      </c>
      <c r="C32" s="121">
        <v>5752.8</v>
      </c>
      <c r="D32" s="121">
        <v>1796.25</v>
      </c>
      <c r="E32" s="121">
        <v>360</v>
      </c>
      <c r="F32" s="122" t="s">
        <v>36</v>
      </c>
      <c r="G32" s="122" t="s">
        <v>36</v>
      </c>
      <c r="H32" s="121">
        <v>61.497500000000002</v>
      </c>
      <c r="I32" s="121">
        <v>7.99</v>
      </c>
      <c r="J32" s="121">
        <v>2121.4474999999998</v>
      </c>
      <c r="K32" s="121">
        <v>6120.79</v>
      </c>
    </row>
    <row r="33" spans="1:12" ht="11.25" customHeight="1">
      <c r="A33" s="12" t="s">
        <v>61</v>
      </c>
      <c r="B33" s="121">
        <v>268.15499999999997</v>
      </c>
      <c r="C33" s="121">
        <v>6054.3450000000003</v>
      </c>
      <c r="D33" s="121">
        <v>1964</v>
      </c>
      <c r="E33" s="121">
        <v>536</v>
      </c>
      <c r="F33" s="122" t="s">
        <v>36</v>
      </c>
      <c r="G33" s="122" t="s">
        <v>36</v>
      </c>
      <c r="H33" s="121">
        <v>70.252499999999998</v>
      </c>
      <c r="I33" s="121">
        <v>12.58</v>
      </c>
      <c r="J33" s="121">
        <v>2302.4075000000003</v>
      </c>
      <c r="K33" s="121">
        <v>6602.9250000000002</v>
      </c>
    </row>
    <row r="34" spans="1:12" ht="11.25" customHeight="1">
      <c r="A34" s="12" t="s">
        <v>62</v>
      </c>
      <c r="B34" s="121">
        <v>273.95999999999998</v>
      </c>
      <c r="C34" s="121">
        <v>6327.54</v>
      </c>
      <c r="D34" s="121">
        <v>1952</v>
      </c>
      <c r="E34" s="121">
        <v>368</v>
      </c>
      <c r="F34" s="122" t="s">
        <v>36</v>
      </c>
      <c r="G34" s="122" t="s">
        <v>36</v>
      </c>
      <c r="H34" s="121">
        <v>53.5075</v>
      </c>
      <c r="I34" s="121">
        <v>6.8</v>
      </c>
      <c r="J34" s="121">
        <v>2279.4674999999997</v>
      </c>
      <c r="K34" s="121">
        <v>6702.34</v>
      </c>
    </row>
    <row r="35" spans="1:12" ht="11.25" customHeight="1">
      <c r="A35" s="12" t="s">
        <v>63</v>
      </c>
      <c r="B35" s="121">
        <v>268.83</v>
      </c>
      <c r="C35" s="121">
        <v>5743.17</v>
      </c>
      <c r="D35" s="121">
        <v>1904</v>
      </c>
      <c r="E35" s="121">
        <v>276</v>
      </c>
      <c r="F35" s="122" t="s">
        <v>36</v>
      </c>
      <c r="G35" s="122" t="s">
        <v>36</v>
      </c>
      <c r="H35" s="121">
        <v>64.599999999999994</v>
      </c>
      <c r="I35" s="121">
        <v>11.602499999999999</v>
      </c>
      <c r="J35" s="121">
        <v>2237.4299999999998</v>
      </c>
      <c r="K35" s="121">
        <v>6030.7725</v>
      </c>
    </row>
    <row r="36" spans="1:12" ht="11.25" customHeight="1">
      <c r="A36" s="10" t="s">
        <v>64</v>
      </c>
      <c r="B36" s="121">
        <v>247.5</v>
      </c>
      <c r="C36" s="121">
        <v>4464</v>
      </c>
      <c r="D36" s="121">
        <v>1584</v>
      </c>
      <c r="E36" s="121">
        <v>396</v>
      </c>
      <c r="F36" s="122" t="s">
        <v>36</v>
      </c>
      <c r="G36" s="122" t="s">
        <v>36</v>
      </c>
      <c r="H36" s="121">
        <v>63.792499999999997</v>
      </c>
      <c r="I36" s="121">
        <v>11.73</v>
      </c>
      <c r="J36" s="121">
        <v>1896</v>
      </c>
      <c r="K36" s="121">
        <v>4871.7299999999996</v>
      </c>
    </row>
    <row r="37" spans="1:12" ht="11.25" customHeight="1">
      <c r="A37" s="10" t="s">
        <v>65</v>
      </c>
      <c r="B37" s="121">
        <v>223.65</v>
      </c>
      <c r="C37" s="121">
        <v>4139.1000000000004</v>
      </c>
      <c r="D37" s="121">
        <v>1520</v>
      </c>
      <c r="E37" s="121">
        <v>408</v>
      </c>
      <c r="F37" s="122" t="s">
        <v>36</v>
      </c>
      <c r="G37" s="122" t="s">
        <v>36</v>
      </c>
      <c r="H37" s="121">
        <v>52.87</v>
      </c>
      <c r="I37" s="121">
        <v>8.84</v>
      </c>
      <c r="J37" s="121">
        <v>1796.52</v>
      </c>
      <c r="K37" s="121">
        <v>4555.9400000000005</v>
      </c>
    </row>
    <row r="38" spans="1:12" ht="11.25" customHeight="1">
      <c r="A38" s="10" t="s">
        <v>66</v>
      </c>
      <c r="B38" s="121">
        <v>176.85</v>
      </c>
      <c r="C38" s="121">
        <v>3499.65</v>
      </c>
      <c r="D38" s="121">
        <v>1792</v>
      </c>
      <c r="E38" s="121">
        <v>548</v>
      </c>
      <c r="F38" s="122" t="s">
        <v>36</v>
      </c>
      <c r="G38" s="122" t="s">
        <v>36</v>
      </c>
      <c r="H38" s="121">
        <v>58.225000000000001</v>
      </c>
      <c r="I38" s="121">
        <v>13.6425</v>
      </c>
      <c r="J38" s="121">
        <v>2027.0749999999998</v>
      </c>
      <c r="K38" s="121">
        <v>4061.2925</v>
      </c>
    </row>
    <row r="39" spans="1:12" ht="11.25" customHeight="1">
      <c r="A39" s="10" t="s">
        <v>67</v>
      </c>
      <c r="B39" s="121">
        <v>126.13500000000001</v>
      </c>
      <c r="C39" s="121">
        <v>2972.1149999999998</v>
      </c>
      <c r="D39" s="121">
        <v>1604</v>
      </c>
      <c r="E39" s="121">
        <v>328</v>
      </c>
      <c r="F39" s="122" t="s">
        <v>36</v>
      </c>
      <c r="G39" s="122" t="s">
        <v>36</v>
      </c>
      <c r="H39" s="121">
        <v>50.15</v>
      </c>
      <c r="I39" s="121">
        <v>8.0749999999999993</v>
      </c>
      <c r="J39" s="121">
        <v>1780.2850000000001</v>
      </c>
      <c r="K39" s="121">
        <v>3308.1899999999996</v>
      </c>
    </row>
    <row r="40" spans="1:12" ht="11.25" customHeight="1">
      <c r="A40" s="12" t="s">
        <v>68</v>
      </c>
      <c r="B40" s="121">
        <v>124.155</v>
      </c>
      <c r="C40" s="30">
        <v>1903.095</v>
      </c>
      <c r="D40" s="30">
        <v>1472</v>
      </c>
      <c r="E40" s="30">
        <v>296</v>
      </c>
      <c r="F40" s="123" t="s">
        <v>36</v>
      </c>
      <c r="G40" s="123" t="s">
        <v>36</v>
      </c>
      <c r="H40" s="124">
        <v>63.325000000000003</v>
      </c>
      <c r="I40" s="124">
        <v>16.574999999999999</v>
      </c>
      <c r="J40" s="30">
        <v>1659.48</v>
      </c>
      <c r="K40" s="30">
        <v>2215.67</v>
      </c>
    </row>
    <row r="41" spans="1:12" ht="11.25" customHeight="1">
      <c r="A41" s="12" t="s">
        <v>69</v>
      </c>
      <c r="B41" s="121">
        <v>124.425</v>
      </c>
      <c r="C41" s="30">
        <v>3104.3249999999998</v>
      </c>
      <c r="D41" s="30">
        <v>1484</v>
      </c>
      <c r="E41" s="30">
        <v>508</v>
      </c>
      <c r="F41" s="123" t="s">
        <v>36</v>
      </c>
      <c r="G41" s="123" t="s">
        <v>36</v>
      </c>
      <c r="H41" s="124">
        <v>45.475000000000001</v>
      </c>
      <c r="I41" s="124">
        <v>60.774999999999999</v>
      </c>
      <c r="J41" s="30">
        <v>1653.9</v>
      </c>
      <c r="K41" s="30">
        <v>3673.1</v>
      </c>
    </row>
    <row r="42" spans="1:12" ht="11.25" customHeight="1">
      <c r="A42" s="12" t="s">
        <v>70</v>
      </c>
      <c r="B42" s="121">
        <v>145.48500000000001</v>
      </c>
      <c r="C42" s="30">
        <v>2887.5149999999999</v>
      </c>
      <c r="D42" s="30">
        <v>1704</v>
      </c>
      <c r="E42" s="30">
        <v>460</v>
      </c>
      <c r="F42" s="123" t="s">
        <v>36</v>
      </c>
      <c r="G42" s="123" t="s">
        <v>36</v>
      </c>
      <c r="H42" s="124">
        <v>42.075000000000003</v>
      </c>
      <c r="I42" s="124">
        <v>14.875</v>
      </c>
      <c r="J42" s="30">
        <v>1891.56</v>
      </c>
      <c r="K42" s="30">
        <v>3362.39</v>
      </c>
    </row>
    <row r="43" spans="1:12" ht="11.25" customHeight="1">
      <c r="A43" s="12" t="s">
        <v>71</v>
      </c>
      <c r="B43" s="121">
        <v>147.15</v>
      </c>
      <c r="C43" s="30">
        <v>2235.6</v>
      </c>
      <c r="D43" s="30">
        <v>1452</v>
      </c>
      <c r="E43" s="30">
        <v>508</v>
      </c>
      <c r="F43" s="123" t="s">
        <v>36</v>
      </c>
      <c r="G43" s="123" t="s">
        <v>36</v>
      </c>
      <c r="H43" s="124">
        <v>33.702500000000001</v>
      </c>
      <c r="I43" s="124">
        <v>10.922499999999999</v>
      </c>
      <c r="J43" s="30">
        <v>1632.8525</v>
      </c>
      <c r="K43" s="30">
        <v>2754.5225</v>
      </c>
    </row>
    <row r="44" spans="1:12" ht="11.25" customHeight="1">
      <c r="A44" s="12" t="s">
        <v>72</v>
      </c>
      <c r="B44" s="121">
        <v>117.58499999999999</v>
      </c>
      <c r="C44" s="30">
        <v>1736.415</v>
      </c>
      <c r="D44" s="30">
        <v>1276</v>
      </c>
      <c r="E44" s="30">
        <v>288</v>
      </c>
      <c r="F44" s="123" t="s">
        <v>36</v>
      </c>
      <c r="G44" s="123" t="s">
        <v>36</v>
      </c>
      <c r="H44" s="124">
        <v>5</v>
      </c>
      <c r="I44" s="124">
        <v>3</v>
      </c>
      <c r="J44" s="30">
        <f t="shared" ref="J44:K46" si="0">B44+D44+H44</f>
        <v>1398.585</v>
      </c>
      <c r="K44" s="30">
        <f t="shared" si="0"/>
        <v>2027.415</v>
      </c>
      <c r="L44" s="43"/>
    </row>
    <row r="45" spans="1:12" ht="11.25" customHeight="1">
      <c r="A45" s="12" t="s">
        <v>73</v>
      </c>
      <c r="B45" s="121">
        <v>71</v>
      </c>
      <c r="C45" s="30">
        <v>641</v>
      </c>
      <c r="D45" s="30">
        <v>1352</v>
      </c>
      <c r="E45" s="30">
        <v>432</v>
      </c>
      <c r="F45" s="123" t="s">
        <v>36</v>
      </c>
      <c r="G45" s="123" t="s">
        <v>36</v>
      </c>
      <c r="H45" s="124">
        <v>35</v>
      </c>
      <c r="I45" s="124">
        <v>12</v>
      </c>
      <c r="J45" s="30">
        <f t="shared" si="0"/>
        <v>1458</v>
      </c>
      <c r="K45" s="30">
        <f t="shared" si="0"/>
        <v>1085</v>
      </c>
    </row>
    <row r="46" spans="1:12" ht="11.25" customHeight="1">
      <c r="A46" s="16" t="s">
        <v>84</v>
      </c>
      <c r="B46" s="125">
        <v>79</v>
      </c>
      <c r="C46" s="104">
        <v>729</v>
      </c>
      <c r="D46" s="104">
        <v>1212</v>
      </c>
      <c r="E46" s="104">
        <v>688</v>
      </c>
      <c r="F46" s="126" t="s">
        <v>36</v>
      </c>
      <c r="G46" s="126" t="s">
        <v>36</v>
      </c>
      <c r="H46" s="127">
        <v>31</v>
      </c>
      <c r="I46" s="127">
        <v>19</v>
      </c>
      <c r="J46" s="104">
        <f t="shared" si="0"/>
        <v>1322</v>
      </c>
      <c r="K46" s="104">
        <f t="shared" si="0"/>
        <v>1436</v>
      </c>
    </row>
    <row r="47" spans="1:12" ht="11.25" customHeight="1">
      <c r="A47" s="12" t="s">
        <v>34</v>
      </c>
      <c r="B47" s="121"/>
      <c r="C47" s="30"/>
      <c r="D47" s="30"/>
      <c r="E47" s="30"/>
      <c r="F47" s="123"/>
      <c r="G47" s="123"/>
      <c r="H47" s="124"/>
      <c r="I47" s="124"/>
      <c r="J47" s="30"/>
      <c r="K47" s="30"/>
    </row>
    <row r="48" spans="1:12" ht="11.25" customHeight="1">
      <c r="A48" s="10" t="s">
        <v>32</v>
      </c>
      <c r="B48" s="128"/>
      <c r="C48" s="128"/>
      <c r="D48" s="128"/>
      <c r="E48" s="128"/>
      <c r="F48" s="129"/>
      <c r="G48" s="129"/>
      <c r="H48" s="128"/>
      <c r="I48" s="128"/>
      <c r="J48" s="130"/>
      <c r="K48" s="128"/>
    </row>
    <row r="49" spans="1:11" ht="11.25" customHeight="1">
      <c r="A49" s="131" t="s">
        <v>236</v>
      </c>
      <c r="B49" s="24"/>
      <c r="C49" s="24"/>
      <c r="D49" s="24"/>
      <c r="E49" s="24"/>
      <c r="F49" s="24"/>
      <c r="G49" s="24"/>
      <c r="H49" s="24"/>
      <c r="I49" s="24"/>
      <c r="J49" s="24"/>
      <c r="K49" s="24"/>
    </row>
    <row r="50" spans="1:11" ht="11.25" customHeight="1">
      <c r="A50" s="132" t="s">
        <v>237</v>
      </c>
      <c r="B50" s="24"/>
      <c r="C50" s="24"/>
      <c r="D50" s="24"/>
      <c r="E50" s="24"/>
      <c r="F50" s="24"/>
      <c r="G50" s="24"/>
      <c r="H50" s="24"/>
      <c r="I50" s="24"/>
      <c r="J50" s="24"/>
      <c r="K50" s="24"/>
    </row>
    <row r="51" spans="1:11" ht="11.25" customHeight="1">
      <c r="A51" s="131" t="s">
        <v>238</v>
      </c>
      <c r="B51" s="24"/>
      <c r="C51" s="24"/>
      <c r="D51" s="24"/>
      <c r="E51" s="24"/>
      <c r="F51" s="24"/>
      <c r="G51" s="24"/>
      <c r="H51" s="24"/>
      <c r="I51" s="24"/>
      <c r="J51" s="24"/>
      <c r="K51" s="24"/>
    </row>
    <row r="52" spans="1:11" ht="11.25" customHeight="1">
      <c r="A52" s="12" t="s">
        <v>293</v>
      </c>
    </row>
    <row r="53" spans="1:11" ht="8.1" customHeight="1"/>
  </sheetData>
  <pageMargins left="0.66700000000000004" right="0.66700000000000004" top="0.66700000000000004" bottom="0.72" header="0" footer="0"/>
  <pageSetup firstPageNumber="91" orientation="portrait" useFirstPageNumber="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CA063-9442-4FD5-A7BE-7C9A7A5E4092}">
  <sheetPr transitionEvaluation="1" codeName="Sheet78"/>
  <dimension ref="A1:P55"/>
  <sheetViews>
    <sheetView workbookViewId="0"/>
  </sheetViews>
  <sheetFormatPr defaultColWidth="9.7109375" defaultRowHeight="11.25"/>
  <cols>
    <col min="1" max="1" width="11.140625" style="9" customWidth="1"/>
    <col min="2" max="16" width="13.28515625" style="9" customWidth="1"/>
    <col min="17" max="16384" width="9.7109375" style="9"/>
  </cols>
  <sheetData>
    <row r="1" spans="1:16" ht="11.25" customHeight="1">
      <c r="A1" s="113" t="s">
        <v>239</v>
      </c>
      <c r="B1" s="14"/>
      <c r="C1" s="14"/>
      <c r="D1" s="14"/>
      <c r="E1" s="14"/>
      <c r="F1" s="14"/>
      <c r="G1" s="14"/>
      <c r="H1" s="14"/>
      <c r="I1" s="14"/>
      <c r="J1" s="14"/>
      <c r="K1" s="14"/>
      <c r="L1" s="14"/>
      <c r="M1" s="14"/>
      <c r="N1" s="14"/>
      <c r="O1" s="14"/>
      <c r="P1" s="14"/>
    </row>
    <row r="2" spans="1:16" ht="55.5" customHeight="1">
      <c r="A2" s="112" t="s">
        <v>240</v>
      </c>
      <c r="B2" s="114" t="s">
        <v>241</v>
      </c>
      <c r="C2" s="114" t="s">
        <v>242</v>
      </c>
      <c r="D2" s="114" t="s">
        <v>243</v>
      </c>
      <c r="E2" s="114" t="s">
        <v>244</v>
      </c>
      <c r="F2" s="114" t="s">
        <v>212</v>
      </c>
      <c r="G2" s="114" t="s">
        <v>213</v>
      </c>
      <c r="H2" s="114" t="s">
        <v>245</v>
      </c>
      <c r="I2" s="114" t="s">
        <v>246</v>
      </c>
      <c r="J2" s="114" t="s">
        <v>247</v>
      </c>
      <c r="K2" s="114" t="s">
        <v>214</v>
      </c>
      <c r="L2" s="114" t="s">
        <v>215</v>
      </c>
      <c r="M2" s="114" t="s">
        <v>216</v>
      </c>
      <c r="N2" s="114" t="s">
        <v>135</v>
      </c>
      <c r="O2" s="114" t="s">
        <v>136</v>
      </c>
      <c r="P2" s="114" t="s">
        <v>137</v>
      </c>
    </row>
    <row r="3" spans="1:16" ht="11.25" customHeight="1">
      <c r="A3" s="12" t="s">
        <v>75</v>
      </c>
      <c r="B3" s="115">
        <v>5.79</v>
      </c>
      <c r="C3" s="115">
        <v>3.96</v>
      </c>
      <c r="D3" s="115">
        <v>4.04</v>
      </c>
      <c r="E3" s="115">
        <v>5.46</v>
      </c>
      <c r="F3" s="115">
        <v>-0.28000000000000003</v>
      </c>
      <c r="G3" s="115">
        <v>3.03</v>
      </c>
      <c r="H3" s="115">
        <v>4.13</v>
      </c>
      <c r="I3" s="115">
        <v>3.07</v>
      </c>
      <c r="J3" s="115">
        <v>3.76</v>
      </c>
      <c r="K3" s="115">
        <v>4.1100000000000003</v>
      </c>
      <c r="L3" s="115">
        <v>-0.71</v>
      </c>
      <c r="M3" s="115">
        <v>2.41</v>
      </c>
      <c r="N3" s="115">
        <v>5.39</v>
      </c>
      <c r="O3" s="116">
        <v>3.3</v>
      </c>
      <c r="P3" s="116">
        <v>3.75</v>
      </c>
    </row>
    <row r="4" spans="1:16" ht="11.25" customHeight="1">
      <c r="A4" s="12" t="s">
        <v>76</v>
      </c>
      <c r="B4" s="115">
        <v>6.51</v>
      </c>
      <c r="C4" s="115">
        <v>4.1399999999999997</v>
      </c>
      <c r="D4" s="115">
        <v>4.28</v>
      </c>
      <c r="E4" s="115">
        <v>9.1</v>
      </c>
      <c r="F4" s="115">
        <v>-0.59</v>
      </c>
      <c r="G4" s="115">
        <v>7.13</v>
      </c>
      <c r="H4" s="115">
        <v>4.01</v>
      </c>
      <c r="I4" s="115">
        <v>3.28</v>
      </c>
      <c r="J4" s="115">
        <v>3.69</v>
      </c>
      <c r="K4" s="115">
        <v>6.22</v>
      </c>
      <c r="L4" s="115">
        <v>-0.05</v>
      </c>
      <c r="M4" s="115">
        <v>4.3099999999999996</v>
      </c>
      <c r="N4" s="115">
        <v>8.18</v>
      </c>
      <c r="O4" s="116">
        <v>3.78</v>
      </c>
      <c r="P4" s="116">
        <v>4.9400000000000004</v>
      </c>
    </row>
    <row r="5" spans="1:16" ht="11.25" customHeight="1">
      <c r="A5" s="12" t="s">
        <v>77</v>
      </c>
      <c r="B5" s="115">
        <v>5.94</v>
      </c>
      <c r="C5" s="115">
        <v>5.08</v>
      </c>
      <c r="D5" s="115">
        <v>5.15</v>
      </c>
      <c r="E5" s="115">
        <v>4.37</v>
      </c>
      <c r="F5" s="115">
        <v>-0.16</v>
      </c>
      <c r="G5" s="115">
        <v>2.42</v>
      </c>
      <c r="H5" s="115">
        <v>4.16</v>
      </c>
      <c r="I5" s="115">
        <v>2.93</v>
      </c>
      <c r="J5" s="115">
        <v>3.65</v>
      </c>
      <c r="K5" s="115">
        <v>4.5199999999999996</v>
      </c>
      <c r="L5" s="115">
        <v>-0.01</v>
      </c>
      <c r="M5" s="115">
        <v>3.02</v>
      </c>
      <c r="N5" s="115">
        <v>4.6500000000000004</v>
      </c>
      <c r="O5" s="116">
        <v>3.98</v>
      </c>
      <c r="P5" s="116">
        <v>4.1500000000000004</v>
      </c>
    </row>
    <row r="6" spans="1:16" ht="11.25" customHeight="1">
      <c r="A6" s="12" t="s">
        <v>78</v>
      </c>
      <c r="B6" s="115">
        <v>7.75</v>
      </c>
      <c r="C6" s="115">
        <v>5.61</v>
      </c>
      <c r="D6" s="115">
        <v>5.75</v>
      </c>
      <c r="E6" s="115">
        <v>8.73</v>
      </c>
      <c r="F6" s="115">
        <v>-0.9</v>
      </c>
      <c r="G6" s="115">
        <v>6.55</v>
      </c>
      <c r="H6" s="115">
        <v>3.99</v>
      </c>
      <c r="I6" s="115">
        <v>2.7</v>
      </c>
      <c r="J6" s="115">
        <v>3.41</v>
      </c>
      <c r="K6" s="115">
        <v>7.44</v>
      </c>
      <c r="L6" s="115">
        <v>-0.12</v>
      </c>
      <c r="M6" s="115">
        <v>6.22</v>
      </c>
      <c r="N6" s="115">
        <v>8.3699999999999992</v>
      </c>
      <c r="O6" s="116">
        <v>5.07</v>
      </c>
      <c r="P6" s="116">
        <v>5.95</v>
      </c>
    </row>
    <row r="7" spans="1:16" ht="11.25" customHeight="1">
      <c r="A7" s="12" t="s">
        <v>79</v>
      </c>
      <c r="B7" s="115">
        <v>11.11</v>
      </c>
      <c r="C7" s="115">
        <v>6.83</v>
      </c>
      <c r="D7" s="115">
        <v>7.1</v>
      </c>
      <c r="E7" s="115">
        <v>10.01</v>
      </c>
      <c r="F7" s="115">
        <v>1.23</v>
      </c>
      <c r="G7" s="115">
        <v>8</v>
      </c>
      <c r="H7" s="56" t="s">
        <v>36</v>
      </c>
      <c r="I7" s="56" t="s">
        <v>36</v>
      </c>
      <c r="J7" s="56" t="s">
        <v>36</v>
      </c>
      <c r="K7" s="115">
        <v>9.5</v>
      </c>
      <c r="L7" s="115">
        <v>1.3</v>
      </c>
      <c r="M7" s="115">
        <v>7.72</v>
      </c>
      <c r="N7" s="115">
        <v>10.17</v>
      </c>
      <c r="O7" s="116">
        <v>6.29</v>
      </c>
      <c r="P7" s="116">
        <v>7.37</v>
      </c>
    </row>
    <row r="8" spans="1:16" ht="11.25" customHeight="1">
      <c r="A8" s="12" t="s">
        <v>80</v>
      </c>
      <c r="B8" s="115">
        <v>5.33</v>
      </c>
      <c r="C8" s="115">
        <v>3.83</v>
      </c>
      <c r="D8" s="115">
        <v>3.94</v>
      </c>
      <c r="E8" s="115">
        <v>6.6</v>
      </c>
      <c r="F8" s="115">
        <v>-1.46</v>
      </c>
      <c r="G8" s="115">
        <v>5.0599999999999996</v>
      </c>
      <c r="H8" s="115">
        <v>9.23</v>
      </c>
      <c r="I8" s="115">
        <v>4</v>
      </c>
      <c r="J8" s="115">
        <v>8.89</v>
      </c>
      <c r="K8" s="115">
        <v>6.67</v>
      </c>
      <c r="L8" s="115">
        <v>-1.49</v>
      </c>
      <c r="M8" s="115">
        <v>5.12</v>
      </c>
      <c r="N8" s="115">
        <v>6.38</v>
      </c>
      <c r="O8" s="116">
        <v>3.43</v>
      </c>
      <c r="P8" s="116">
        <v>4.2699999999999996</v>
      </c>
    </row>
    <row r="9" spans="1:16" ht="11.25" customHeight="1">
      <c r="A9" s="12" t="s">
        <v>81</v>
      </c>
      <c r="B9" s="115">
        <v>6.18</v>
      </c>
      <c r="C9" s="115">
        <v>5.14</v>
      </c>
      <c r="D9" s="115">
        <v>5.22</v>
      </c>
      <c r="E9" s="115">
        <v>8.5</v>
      </c>
      <c r="F9" s="115">
        <v>-1.03</v>
      </c>
      <c r="G9" s="115">
        <v>5.83</v>
      </c>
      <c r="H9" s="115">
        <v>7.69</v>
      </c>
      <c r="I9" s="115">
        <v>2.4700000000000002</v>
      </c>
      <c r="J9" s="115">
        <v>7.15</v>
      </c>
      <c r="K9" s="115">
        <v>6.45</v>
      </c>
      <c r="L9" s="115">
        <v>-0.59</v>
      </c>
      <c r="M9" s="115">
        <v>4.5199999999999996</v>
      </c>
      <c r="N9" s="115">
        <v>7.97</v>
      </c>
      <c r="O9" s="116">
        <v>4.45</v>
      </c>
      <c r="P9" s="116">
        <v>5.39</v>
      </c>
    </row>
    <row r="10" spans="1:16" ht="11.25" customHeight="1">
      <c r="A10" s="12" t="s">
        <v>82</v>
      </c>
      <c r="B10" s="115">
        <v>7.96</v>
      </c>
      <c r="C10" s="115">
        <v>7.56</v>
      </c>
      <c r="D10" s="115">
        <v>7.58</v>
      </c>
      <c r="E10" s="115">
        <v>8.5500000000000007</v>
      </c>
      <c r="F10" s="115">
        <v>0.15</v>
      </c>
      <c r="G10" s="115">
        <v>6.03</v>
      </c>
      <c r="H10" s="115">
        <v>8.0500000000000007</v>
      </c>
      <c r="I10" s="115">
        <v>3.27</v>
      </c>
      <c r="J10" s="115">
        <v>7.53</v>
      </c>
      <c r="K10" s="115">
        <v>8.1300000000000008</v>
      </c>
      <c r="L10" s="115">
        <v>0.4</v>
      </c>
      <c r="M10" s="115">
        <v>6.45</v>
      </c>
      <c r="N10" s="115">
        <v>8.41</v>
      </c>
      <c r="O10" s="116">
        <v>6.78</v>
      </c>
      <c r="P10" s="116">
        <v>7.18</v>
      </c>
    </row>
    <row r="11" spans="1:16" ht="11.25" customHeight="1">
      <c r="A11" s="12" t="s">
        <v>83</v>
      </c>
      <c r="B11" s="115">
        <v>7.61</v>
      </c>
      <c r="C11" s="115">
        <v>7.4</v>
      </c>
      <c r="D11" s="115">
        <v>7.41</v>
      </c>
      <c r="E11" s="115">
        <v>8.3699999999999992</v>
      </c>
      <c r="F11" s="115">
        <v>1.1499999999999999</v>
      </c>
      <c r="G11" s="115">
        <v>6.12</v>
      </c>
      <c r="H11" s="115">
        <v>6.92</v>
      </c>
      <c r="I11" s="115">
        <v>3.67</v>
      </c>
      <c r="J11" s="115">
        <v>6.4</v>
      </c>
      <c r="K11" s="115">
        <v>9.4</v>
      </c>
      <c r="L11" s="115">
        <v>0.87</v>
      </c>
      <c r="M11" s="115">
        <v>6.97</v>
      </c>
      <c r="N11" s="115">
        <v>8.2100000000000009</v>
      </c>
      <c r="O11" s="116">
        <v>6.76</v>
      </c>
      <c r="P11" s="116">
        <v>7.08</v>
      </c>
    </row>
    <row r="12" spans="1:16" ht="11.25" customHeight="1">
      <c r="A12" s="12" t="s">
        <v>40</v>
      </c>
      <c r="B12" s="115">
        <v>10.31</v>
      </c>
      <c r="C12" s="115">
        <v>5.98</v>
      </c>
      <c r="D12" s="115">
        <v>6.21</v>
      </c>
      <c r="E12" s="115">
        <v>8.2200000000000006</v>
      </c>
      <c r="F12" s="115">
        <v>1.63</v>
      </c>
      <c r="G12" s="115">
        <v>5.98</v>
      </c>
      <c r="H12" s="115">
        <v>7.92</v>
      </c>
      <c r="I12" s="115">
        <v>3</v>
      </c>
      <c r="J12" s="115">
        <v>5.71</v>
      </c>
      <c r="K12" s="115">
        <v>8.3000000000000007</v>
      </c>
      <c r="L12" s="115">
        <v>2.21</v>
      </c>
      <c r="M12" s="115">
        <v>6.6</v>
      </c>
      <c r="N12" s="115">
        <v>8.49</v>
      </c>
      <c r="O12" s="116">
        <v>5.25</v>
      </c>
      <c r="P12" s="116">
        <v>6.13</v>
      </c>
    </row>
    <row r="13" spans="1:16" ht="11.25" customHeight="1">
      <c r="A13" s="12" t="s">
        <v>41</v>
      </c>
      <c r="B13" s="115">
        <v>8.4600000000000009</v>
      </c>
      <c r="C13" s="115">
        <v>5.66</v>
      </c>
      <c r="D13" s="115">
        <v>5.89</v>
      </c>
      <c r="E13" s="115">
        <v>20.29</v>
      </c>
      <c r="F13" s="115">
        <v>-0.98</v>
      </c>
      <c r="G13" s="115">
        <v>12.48</v>
      </c>
      <c r="H13" s="56" t="s">
        <v>36</v>
      </c>
      <c r="I13" s="56" t="s">
        <v>36</v>
      </c>
      <c r="J13" s="56" t="s">
        <v>36</v>
      </c>
      <c r="K13" s="115">
        <v>19.86</v>
      </c>
      <c r="L13" s="115">
        <v>-1.25</v>
      </c>
      <c r="M13" s="115">
        <v>15.85</v>
      </c>
      <c r="N13" s="115">
        <v>14.84</v>
      </c>
      <c r="O13" s="116">
        <v>5.29</v>
      </c>
      <c r="P13" s="116">
        <v>6.78</v>
      </c>
    </row>
    <row r="14" spans="1:16" ht="11.25" customHeight="1">
      <c r="A14" s="12" t="s">
        <v>42</v>
      </c>
      <c r="B14" s="115">
        <v>8.52</v>
      </c>
      <c r="C14" s="115">
        <v>5.69</v>
      </c>
      <c r="D14" s="115">
        <v>5.93</v>
      </c>
      <c r="E14" s="115">
        <v>7.96</v>
      </c>
      <c r="F14" s="115">
        <v>-0.9</v>
      </c>
      <c r="G14" s="115">
        <v>4.53</v>
      </c>
      <c r="H14" s="115">
        <v>12.77</v>
      </c>
      <c r="I14" s="115">
        <v>0</v>
      </c>
      <c r="J14" s="115">
        <v>12.77</v>
      </c>
      <c r="K14" s="115">
        <v>6.71</v>
      </c>
      <c r="L14" s="115">
        <v>-0.59</v>
      </c>
      <c r="M14" s="115">
        <v>4.95</v>
      </c>
      <c r="N14" s="115">
        <v>8.06</v>
      </c>
      <c r="O14" s="116">
        <v>4.72</v>
      </c>
      <c r="P14" s="116">
        <v>5.52</v>
      </c>
    </row>
    <row r="15" spans="1:16" ht="11.25" customHeight="1">
      <c r="A15" s="12" t="s">
        <v>43</v>
      </c>
      <c r="B15" s="115">
        <v>3.81</v>
      </c>
      <c r="C15" s="115">
        <v>3.46</v>
      </c>
      <c r="D15" s="115">
        <v>3.48</v>
      </c>
      <c r="E15" s="115">
        <v>7.8</v>
      </c>
      <c r="F15" s="115">
        <v>-2.0499999999999998</v>
      </c>
      <c r="G15" s="115">
        <v>5.19</v>
      </c>
      <c r="H15" s="115">
        <v>6.94</v>
      </c>
      <c r="I15" s="115">
        <v>1.1000000000000001</v>
      </c>
      <c r="J15" s="115">
        <v>6.23</v>
      </c>
      <c r="K15" s="115">
        <v>4.5199999999999996</v>
      </c>
      <c r="L15" s="115">
        <v>-2.38</v>
      </c>
      <c r="M15" s="115">
        <v>3.2</v>
      </c>
      <c r="N15" s="115">
        <v>6.92</v>
      </c>
      <c r="O15" s="116">
        <v>3.03</v>
      </c>
      <c r="P15" s="116">
        <v>3.88</v>
      </c>
    </row>
    <row r="16" spans="1:16" ht="11.25" customHeight="1">
      <c r="A16" s="12" t="s">
        <v>44</v>
      </c>
      <c r="B16" s="115">
        <v>5.98</v>
      </c>
      <c r="C16" s="115">
        <v>3.98</v>
      </c>
      <c r="D16" s="115">
        <v>4.09</v>
      </c>
      <c r="E16" s="115">
        <v>8.14</v>
      </c>
      <c r="F16" s="115">
        <v>-1.97</v>
      </c>
      <c r="G16" s="115">
        <v>5.36</v>
      </c>
      <c r="H16" s="115">
        <v>8.41</v>
      </c>
      <c r="I16" s="115">
        <v>1.76</v>
      </c>
      <c r="J16" s="115">
        <v>7.85</v>
      </c>
      <c r="K16" s="115">
        <v>6.36</v>
      </c>
      <c r="L16" s="115">
        <v>-2</v>
      </c>
      <c r="M16" s="115">
        <v>4.66</v>
      </c>
      <c r="N16" s="115">
        <v>7.67</v>
      </c>
      <c r="O16" s="116">
        <v>3.48</v>
      </c>
      <c r="P16" s="116">
        <v>4.4000000000000004</v>
      </c>
    </row>
    <row r="17" spans="1:16" ht="11.25" customHeight="1">
      <c r="A17" s="12" t="s">
        <v>45</v>
      </c>
      <c r="B17" s="115">
        <v>4.07</v>
      </c>
      <c r="C17" s="115">
        <v>3.72</v>
      </c>
      <c r="D17" s="115">
        <v>3.74</v>
      </c>
      <c r="E17" s="115">
        <v>8.75</v>
      </c>
      <c r="F17" s="115">
        <v>-2.39</v>
      </c>
      <c r="G17" s="115">
        <v>6.38</v>
      </c>
      <c r="H17" s="115">
        <v>4.0199999999999996</v>
      </c>
      <c r="I17" s="115">
        <v>2.1800000000000002</v>
      </c>
      <c r="J17" s="115">
        <v>3.43</v>
      </c>
      <c r="K17" s="115">
        <v>5.6</v>
      </c>
      <c r="L17" s="115">
        <v>-2.2200000000000002</v>
      </c>
      <c r="M17" s="115">
        <v>5.19</v>
      </c>
      <c r="N17" s="115">
        <v>7.63</v>
      </c>
      <c r="O17" s="116">
        <v>3.42</v>
      </c>
      <c r="P17" s="116">
        <v>4.2300000000000004</v>
      </c>
    </row>
    <row r="18" spans="1:16" ht="11.25" customHeight="1">
      <c r="A18" s="12" t="s">
        <v>46</v>
      </c>
      <c r="B18" s="115">
        <v>5.46</v>
      </c>
      <c r="C18" s="115">
        <v>4.3499999999999996</v>
      </c>
      <c r="D18" s="115">
        <v>4.4000000000000004</v>
      </c>
      <c r="E18" s="115">
        <v>9.1300000000000008</v>
      </c>
      <c r="F18" s="115">
        <v>-2.4900000000000002</v>
      </c>
      <c r="G18" s="115">
        <v>6.43</v>
      </c>
      <c r="H18" s="115">
        <v>7.55</v>
      </c>
      <c r="I18" s="115">
        <v>1.87</v>
      </c>
      <c r="J18" s="115">
        <v>6.64</v>
      </c>
      <c r="K18" s="115">
        <v>4.9000000000000004</v>
      </c>
      <c r="L18" s="115">
        <v>-2.52</v>
      </c>
      <c r="M18" s="115">
        <v>3.18</v>
      </c>
      <c r="N18" s="115">
        <v>8.27</v>
      </c>
      <c r="O18" s="116">
        <v>3.96</v>
      </c>
      <c r="P18" s="116">
        <v>4.79</v>
      </c>
    </row>
    <row r="19" spans="1:16" ht="11.25" customHeight="1">
      <c r="A19" s="10" t="s">
        <v>47</v>
      </c>
      <c r="B19" s="115">
        <v>4.57</v>
      </c>
      <c r="C19" s="115">
        <v>3.49</v>
      </c>
      <c r="D19" s="115">
        <v>3.54</v>
      </c>
      <c r="E19" s="115">
        <v>8.94</v>
      </c>
      <c r="F19" s="115">
        <v>-0.42</v>
      </c>
      <c r="G19" s="115">
        <v>7.11</v>
      </c>
      <c r="H19" s="115">
        <v>5.0599999999999996</v>
      </c>
      <c r="I19" s="115">
        <v>1.94</v>
      </c>
      <c r="J19" s="115">
        <v>4.04</v>
      </c>
      <c r="K19" s="115">
        <v>5.09</v>
      </c>
      <c r="L19" s="115">
        <v>-2.0499999999999998</v>
      </c>
      <c r="M19" s="115">
        <v>4.5999999999999996</v>
      </c>
      <c r="N19" s="115">
        <v>7.96</v>
      </c>
      <c r="O19" s="116">
        <v>3.31</v>
      </c>
      <c r="P19" s="116">
        <v>4.22</v>
      </c>
    </row>
    <row r="20" spans="1:16" ht="11.25" customHeight="1">
      <c r="A20" s="10" t="s">
        <v>48</v>
      </c>
      <c r="B20" s="115">
        <v>3.85</v>
      </c>
      <c r="C20" s="115">
        <v>3.68</v>
      </c>
      <c r="D20" s="115">
        <v>3.69</v>
      </c>
      <c r="E20" s="115">
        <v>8.7100000000000009</v>
      </c>
      <c r="F20" s="115">
        <v>-0.57999999999999996</v>
      </c>
      <c r="G20" s="115">
        <v>6.89</v>
      </c>
      <c r="H20" s="115">
        <v>3</v>
      </c>
      <c r="I20" s="115">
        <v>1.32</v>
      </c>
      <c r="J20" s="115">
        <v>2.56</v>
      </c>
      <c r="K20" s="115">
        <v>4.01</v>
      </c>
      <c r="L20" s="115">
        <v>-2.0299999999999998</v>
      </c>
      <c r="M20" s="115">
        <v>3.3</v>
      </c>
      <c r="N20" s="115">
        <v>7.64</v>
      </c>
      <c r="O20" s="116">
        <v>3.48</v>
      </c>
      <c r="P20" s="116">
        <v>4.29</v>
      </c>
    </row>
    <row r="21" spans="1:16" ht="11.25" customHeight="1">
      <c r="A21" s="10" t="s">
        <v>49</v>
      </c>
      <c r="B21" s="115">
        <v>8.7799999999999994</v>
      </c>
      <c r="C21" s="115">
        <v>4.59</v>
      </c>
      <c r="D21" s="115">
        <v>4.84</v>
      </c>
      <c r="E21" s="115">
        <v>17.23</v>
      </c>
      <c r="F21" s="115">
        <v>-0.76</v>
      </c>
      <c r="G21" s="115">
        <v>8.99</v>
      </c>
      <c r="H21" s="115">
        <v>7.9</v>
      </c>
      <c r="I21" s="115">
        <v>1.52</v>
      </c>
      <c r="J21" s="115">
        <v>6.51</v>
      </c>
      <c r="K21" s="115">
        <v>19.55</v>
      </c>
      <c r="L21" s="115">
        <v>-0.4</v>
      </c>
      <c r="M21" s="115">
        <v>15.35</v>
      </c>
      <c r="N21" s="115">
        <v>13.78</v>
      </c>
      <c r="O21" s="116">
        <v>4.2</v>
      </c>
      <c r="P21" s="116">
        <v>5.47</v>
      </c>
    </row>
    <row r="22" spans="1:16" ht="11.25" customHeight="1">
      <c r="A22" s="10" t="s">
        <v>50</v>
      </c>
      <c r="B22" s="115">
        <v>5.37</v>
      </c>
      <c r="C22" s="115">
        <v>3.6</v>
      </c>
      <c r="D22" s="115">
        <v>3.67</v>
      </c>
      <c r="E22" s="115">
        <v>5.69</v>
      </c>
      <c r="F22" s="115">
        <v>-2.39</v>
      </c>
      <c r="G22" s="115">
        <v>3.13</v>
      </c>
      <c r="H22" s="115">
        <v>5.79</v>
      </c>
      <c r="I22" s="115">
        <v>1.65</v>
      </c>
      <c r="J22" s="115">
        <v>4.84</v>
      </c>
      <c r="K22" s="115">
        <v>4.34</v>
      </c>
      <c r="L22" s="115">
        <v>-2.38</v>
      </c>
      <c r="M22" s="115">
        <v>2.5499999999999998</v>
      </c>
      <c r="N22" s="115">
        <v>5.61</v>
      </c>
      <c r="O22" s="116">
        <v>3.17</v>
      </c>
      <c r="P22" s="116">
        <v>3.58</v>
      </c>
    </row>
    <row r="23" spans="1:16" ht="11.25" customHeight="1">
      <c r="A23" s="10" t="s">
        <v>51</v>
      </c>
      <c r="B23" s="115">
        <v>4.29</v>
      </c>
      <c r="C23" s="115">
        <v>3.16</v>
      </c>
      <c r="D23" s="115">
        <v>3.21</v>
      </c>
      <c r="E23" s="115">
        <v>8.82</v>
      </c>
      <c r="F23" s="115">
        <v>-2.09</v>
      </c>
      <c r="G23" s="115">
        <v>7.12</v>
      </c>
      <c r="H23" s="115">
        <v>1.45</v>
      </c>
      <c r="I23" s="115">
        <v>0.87</v>
      </c>
      <c r="J23" s="115">
        <v>1.2</v>
      </c>
      <c r="K23" s="115">
        <v>4.9000000000000004</v>
      </c>
      <c r="L23" s="115">
        <v>-2.4500000000000002</v>
      </c>
      <c r="M23" s="115">
        <v>3.51</v>
      </c>
      <c r="N23" s="115">
        <v>7.71</v>
      </c>
      <c r="O23" s="116">
        <v>2.98</v>
      </c>
      <c r="P23" s="116">
        <v>3.85</v>
      </c>
    </row>
    <row r="24" spans="1:16" ht="11.25" customHeight="1">
      <c r="A24" s="10" t="s">
        <v>52</v>
      </c>
      <c r="B24" s="115">
        <v>4.84</v>
      </c>
      <c r="C24" s="115">
        <v>3.41</v>
      </c>
      <c r="D24" s="115">
        <v>3.47</v>
      </c>
      <c r="E24" s="115">
        <v>10.23</v>
      </c>
      <c r="F24" s="115">
        <v>-2.13</v>
      </c>
      <c r="G24" s="115">
        <v>8.49</v>
      </c>
      <c r="H24" s="115">
        <v>3.86</v>
      </c>
      <c r="I24" s="115">
        <v>1.3</v>
      </c>
      <c r="J24" s="115">
        <v>3.35</v>
      </c>
      <c r="K24" s="115">
        <v>7</v>
      </c>
      <c r="L24" s="115">
        <v>-2.5099999999999998</v>
      </c>
      <c r="M24" s="115">
        <v>5.89</v>
      </c>
      <c r="N24" s="115">
        <v>8.9700000000000006</v>
      </c>
      <c r="O24" s="116">
        <v>3.26</v>
      </c>
      <c r="P24" s="116">
        <v>4.25</v>
      </c>
    </row>
    <row r="25" spans="1:16" ht="11.25" customHeight="1">
      <c r="A25" s="10" t="s">
        <v>53</v>
      </c>
      <c r="B25" s="115">
        <v>5.61</v>
      </c>
      <c r="C25" s="115">
        <v>3.05</v>
      </c>
      <c r="D25" s="115">
        <v>3.17</v>
      </c>
      <c r="E25" s="115">
        <v>6.84</v>
      </c>
      <c r="F25" s="115">
        <v>-2.04</v>
      </c>
      <c r="G25" s="115">
        <v>5.09</v>
      </c>
      <c r="H25" s="115">
        <v>3.44</v>
      </c>
      <c r="I25" s="115">
        <v>1.7</v>
      </c>
      <c r="J25" s="115">
        <v>2.95</v>
      </c>
      <c r="K25" s="115">
        <v>2.99</v>
      </c>
      <c r="L25" s="115">
        <v>-2.0299999999999998</v>
      </c>
      <c r="M25" s="115">
        <v>2.23</v>
      </c>
      <c r="N25" s="115">
        <v>6.52</v>
      </c>
      <c r="O25" s="116">
        <v>2.79</v>
      </c>
      <c r="P25" s="116">
        <v>3.56</v>
      </c>
    </row>
    <row r="26" spans="1:16" ht="11.25" customHeight="1">
      <c r="A26" s="12" t="s">
        <v>54</v>
      </c>
      <c r="B26" s="115">
        <v>3.87</v>
      </c>
      <c r="C26" s="115">
        <v>2.85</v>
      </c>
      <c r="D26" s="115">
        <v>2.89</v>
      </c>
      <c r="E26" s="115">
        <v>10.08</v>
      </c>
      <c r="F26" s="115">
        <v>-1.97</v>
      </c>
      <c r="G26" s="115">
        <v>8.65</v>
      </c>
      <c r="H26" s="115">
        <v>3.66</v>
      </c>
      <c r="I26" s="115">
        <v>1.25</v>
      </c>
      <c r="J26" s="115">
        <v>2.96</v>
      </c>
      <c r="K26" s="115">
        <v>4.78</v>
      </c>
      <c r="L26" s="115">
        <v>-1.96</v>
      </c>
      <c r="M26" s="115">
        <v>3.31</v>
      </c>
      <c r="N26" s="115">
        <v>8.6300000000000008</v>
      </c>
      <c r="O26" s="116">
        <v>2.74</v>
      </c>
      <c r="P26" s="116">
        <v>3.74</v>
      </c>
    </row>
    <row r="27" spans="1:16" ht="11.25" customHeight="1">
      <c r="A27" s="12" t="s">
        <v>55</v>
      </c>
      <c r="B27" s="115">
        <v>6.87</v>
      </c>
      <c r="C27" s="115">
        <v>3.31</v>
      </c>
      <c r="D27" s="115">
        <v>3.49</v>
      </c>
      <c r="E27" s="115">
        <v>9.75</v>
      </c>
      <c r="F27" s="115">
        <v>-2.06</v>
      </c>
      <c r="G27" s="115">
        <v>6.95</v>
      </c>
      <c r="H27" s="115">
        <v>7.47</v>
      </c>
      <c r="I27" s="115">
        <v>0.71</v>
      </c>
      <c r="J27" s="115">
        <v>5.41</v>
      </c>
      <c r="K27" s="115">
        <v>4.93</v>
      </c>
      <c r="L27" s="115">
        <v>-2.02</v>
      </c>
      <c r="M27" s="115">
        <v>3.37</v>
      </c>
      <c r="N27" s="115">
        <v>9.24</v>
      </c>
      <c r="O27" s="116">
        <v>2.86</v>
      </c>
      <c r="P27" s="116">
        <v>4.41</v>
      </c>
    </row>
    <row r="28" spans="1:16" ht="11.25" customHeight="1">
      <c r="A28" s="12" t="s">
        <v>56</v>
      </c>
      <c r="B28" s="115">
        <v>5.8</v>
      </c>
      <c r="C28" s="115">
        <v>5.49</v>
      </c>
      <c r="D28" s="115">
        <v>5.51</v>
      </c>
      <c r="E28" s="115">
        <v>11.36</v>
      </c>
      <c r="F28" s="115">
        <v>-0.97</v>
      </c>
      <c r="G28" s="115">
        <v>7.92</v>
      </c>
      <c r="H28" s="115">
        <v>6.09</v>
      </c>
      <c r="I28" s="115">
        <v>1.94</v>
      </c>
      <c r="J28" s="115">
        <v>5.23</v>
      </c>
      <c r="K28" s="115">
        <v>7.14</v>
      </c>
      <c r="L28" s="115">
        <v>-1.02</v>
      </c>
      <c r="M28" s="115">
        <v>3.26</v>
      </c>
      <c r="N28" s="115">
        <v>10.31</v>
      </c>
      <c r="O28" s="116">
        <v>4.8899999999999997</v>
      </c>
      <c r="P28" s="116">
        <v>6.11</v>
      </c>
    </row>
    <row r="29" spans="1:16" ht="11.25" customHeight="1">
      <c r="A29" s="12" t="s">
        <v>57</v>
      </c>
      <c r="B29" s="115">
        <v>13.25</v>
      </c>
      <c r="C29" s="115">
        <v>10</v>
      </c>
      <c r="D29" s="115">
        <v>10.16</v>
      </c>
      <c r="E29" s="115">
        <v>15.5</v>
      </c>
      <c r="F29" s="115">
        <v>-0.99</v>
      </c>
      <c r="G29" s="115">
        <v>8.76</v>
      </c>
      <c r="H29" s="115">
        <v>13.98</v>
      </c>
      <c r="I29" s="115">
        <v>1.55</v>
      </c>
      <c r="J29" s="115">
        <v>10.79</v>
      </c>
      <c r="K29" s="115">
        <v>10.98</v>
      </c>
      <c r="L29" s="115">
        <v>-0.93</v>
      </c>
      <c r="M29" s="115">
        <v>6.29</v>
      </c>
      <c r="N29" s="115">
        <v>14.94</v>
      </c>
      <c r="O29" s="116">
        <v>8.7200000000000006</v>
      </c>
      <c r="P29" s="116">
        <v>9.84</v>
      </c>
    </row>
    <row r="30" spans="1:16" ht="11.25" customHeight="1">
      <c r="A30" s="12" t="s">
        <v>58</v>
      </c>
      <c r="B30" s="115">
        <v>7.83</v>
      </c>
      <c r="C30" s="115">
        <v>6.57</v>
      </c>
      <c r="D30" s="115">
        <v>6.61</v>
      </c>
      <c r="E30" s="115">
        <v>9.86</v>
      </c>
      <c r="F30" s="115">
        <v>-1.05</v>
      </c>
      <c r="G30" s="115">
        <v>7.26</v>
      </c>
      <c r="H30" s="115">
        <v>4.78</v>
      </c>
      <c r="I30" s="115">
        <v>0.98</v>
      </c>
      <c r="J30" s="115">
        <v>3.9</v>
      </c>
      <c r="K30" s="115">
        <v>5.95</v>
      </c>
      <c r="L30" s="115">
        <v>-1.1399999999999999</v>
      </c>
      <c r="M30" s="115">
        <v>3.61</v>
      </c>
      <c r="N30" s="115">
        <v>9.4499999999999993</v>
      </c>
      <c r="O30" s="116">
        <v>6.02</v>
      </c>
      <c r="P30" s="116">
        <v>6.74</v>
      </c>
    </row>
    <row r="31" spans="1:16" ht="11.25" customHeight="1">
      <c r="A31" s="12" t="s">
        <v>59</v>
      </c>
      <c r="B31" s="115">
        <v>5.36</v>
      </c>
      <c r="C31" s="115">
        <v>5.78</v>
      </c>
      <c r="D31" s="115">
        <v>5.77</v>
      </c>
      <c r="E31" s="115">
        <v>12.33</v>
      </c>
      <c r="F31" s="117" t="s">
        <v>158</v>
      </c>
      <c r="G31" s="115">
        <v>10.199999999999999</v>
      </c>
      <c r="H31" s="115">
        <v>6.63</v>
      </c>
      <c r="I31" s="115">
        <v>0.84</v>
      </c>
      <c r="J31" s="115">
        <v>5.77</v>
      </c>
      <c r="K31" s="115">
        <v>10.95</v>
      </c>
      <c r="L31" s="117" t="s">
        <v>158</v>
      </c>
      <c r="M31" s="115">
        <v>6.83</v>
      </c>
      <c r="N31" s="115">
        <v>10.98</v>
      </c>
      <c r="O31" s="116">
        <v>5.52</v>
      </c>
      <c r="P31" s="116">
        <v>6.62</v>
      </c>
    </row>
    <row r="32" spans="1:16" ht="11.25" customHeight="1">
      <c r="A32" s="12" t="s">
        <v>60</v>
      </c>
      <c r="B32" s="115">
        <v>10.3</v>
      </c>
      <c r="C32" s="115">
        <v>6.72</v>
      </c>
      <c r="D32" s="115">
        <v>6.87</v>
      </c>
      <c r="E32" s="117" t="s">
        <v>35</v>
      </c>
      <c r="F32" s="117" t="s">
        <v>35</v>
      </c>
      <c r="G32" s="115">
        <v>9.8800000000000008</v>
      </c>
      <c r="H32" s="115">
        <v>9.84</v>
      </c>
      <c r="I32" s="115">
        <v>0.8</v>
      </c>
      <c r="J32" s="115">
        <v>8.8000000000000007</v>
      </c>
      <c r="K32" s="117" t="s">
        <v>35</v>
      </c>
      <c r="L32" s="117" t="s">
        <v>35</v>
      </c>
      <c r="M32" s="117" t="s">
        <v>35</v>
      </c>
      <c r="N32" s="115">
        <v>11.68</v>
      </c>
      <c r="O32" s="116">
        <v>6.29</v>
      </c>
      <c r="P32" s="116">
        <v>7.67</v>
      </c>
    </row>
    <row r="33" spans="1:16" ht="11.25" customHeight="1">
      <c r="A33" s="12" t="s">
        <v>61</v>
      </c>
      <c r="B33" s="115">
        <v>10.1</v>
      </c>
      <c r="C33" s="115">
        <v>8.34</v>
      </c>
      <c r="D33" s="115">
        <v>8.41</v>
      </c>
      <c r="E33" s="117" t="s">
        <v>35</v>
      </c>
      <c r="F33" s="117" t="s">
        <v>35</v>
      </c>
      <c r="G33" s="115">
        <v>8.0500000000000007</v>
      </c>
      <c r="H33" s="117" t="s">
        <v>35</v>
      </c>
      <c r="I33" s="117" t="s">
        <v>35</v>
      </c>
      <c r="J33" s="115">
        <v>7.9</v>
      </c>
      <c r="K33" s="117" t="s">
        <v>35</v>
      </c>
      <c r="L33" s="117" t="s">
        <v>35</v>
      </c>
      <c r="M33" s="117" t="s">
        <v>35</v>
      </c>
      <c r="N33" s="115">
        <v>10.8</v>
      </c>
      <c r="O33" s="116">
        <v>7.44</v>
      </c>
      <c r="P33" s="116">
        <v>8.31</v>
      </c>
    </row>
    <row r="34" spans="1:16" ht="11.25" customHeight="1">
      <c r="A34" s="12" t="s">
        <v>62</v>
      </c>
      <c r="B34" s="115">
        <v>10.42</v>
      </c>
      <c r="C34" s="115">
        <v>9.9</v>
      </c>
      <c r="D34" s="115">
        <v>9.92</v>
      </c>
      <c r="E34" s="117" t="s">
        <v>35</v>
      </c>
      <c r="F34" s="117" t="s">
        <v>35</v>
      </c>
      <c r="G34" s="115">
        <v>10.7</v>
      </c>
      <c r="H34" s="117" t="s">
        <v>35</v>
      </c>
      <c r="I34" s="117" t="s">
        <v>35</v>
      </c>
      <c r="J34" s="115">
        <v>11.84</v>
      </c>
      <c r="K34" s="117" t="s">
        <v>35</v>
      </c>
      <c r="L34" s="117" t="s">
        <v>35</v>
      </c>
      <c r="M34" s="117" t="s">
        <v>35</v>
      </c>
      <c r="N34" s="115">
        <v>12.63</v>
      </c>
      <c r="O34" s="116">
        <v>9.2899999999999991</v>
      </c>
      <c r="P34" s="116">
        <v>10.14</v>
      </c>
    </row>
    <row r="35" spans="1:16" ht="11.25" customHeight="1">
      <c r="A35" s="12" t="s">
        <v>63</v>
      </c>
      <c r="B35" s="115">
        <v>10.86</v>
      </c>
      <c r="C35" s="115">
        <v>7.27</v>
      </c>
      <c r="D35" s="115">
        <v>7.43</v>
      </c>
      <c r="E35" s="117" t="s">
        <v>35</v>
      </c>
      <c r="F35" s="117" t="s">
        <v>35</v>
      </c>
      <c r="G35" s="115">
        <v>10.52</v>
      </c>
      <c r="H35" s="117" t="s">
        <v>35</v>
      </c>
      <c r="I35" s="117" t="s">
        <v>35</v>
      </c>
      <c r="J35" s="115">
        <v>10.44</v>
      </c>
      <c r="K35" s="117" t="s">
        <v>35</v>
      </c>
      <c r="L35" s="117" t="s">
        <v>35</v>
      </c>
      <c r="M35" s="117" t="s">
        <v>35</v>
      </c>
      <c r="N35" s="115">
        <v>12.09</v>
      </c>
      <c r="O35" s="116">
        <v>6.85</v>
      </c>
      <c r="P35" s="116">
        <v>8.27</v>
      </c>
    </row>
    <row r="36" spans="1:16" ht="11.25" customHeight="1">
      <c r="A36" s="10" t="s">
        <v>64</v>
      </c>
      <c r="B36" s="115">
        <v>13.62</v>
      </c>
      <c r="C36" s="115">
        <v>9.41</v>
      </c>
      <c r="D36" s="115">
        <v>9.6300000000000008</v>
      </c>
      <c r="E36" s="117" t="s">
        <v>35</v>
      </c>
      <c r="F36" s="117" t="s">
        <v>35</v>
      </c>
      <c r="G36" s="115">
        <v>16.440000000000001</v>
      </c>
      <c r="H36" s="117" t="s">
        <v>35</v>
      </c>
      <c r="I36" s="117" t="s">
        <v>35</v>
      </c>
      <c r="J36" s="115">
        <v>11.4</v>
      </c>
      <c r="K36" s="117" t="s">
        <v>35</v>
      </c>
      <c r="L36" s="117" t="s">
        <v>35</v>
      </c>
      <c r="M36" s="117" t="s">
        <v>35</v>
      </c>
      <c r="N36" s="115">
        <v>19.8</v>
      </c>
      <c r="O36" s="116">
        <v>8.4700000000000006</v>
      </c>
      <c r="P36" s="116">
        <v>11.64</v>
      </c>
    </row>
    <row r="37" spans="1:16" ht="11.25" customHeight="1">
      <c r="A37" s="10" t="s">
        <v>65</v>
      </c>
      <c r="B37" s="115">
        <v>14.39</v>
      </c>
      <c r="C37" s="115">
        <v>9.11</v>
      </c>
      <c r="D37" s="115">
        <v>9.3800000000000008</v>
      </c>
      <c r="E37" s="117" t="s">
        <v>35</v>
      </c>
      <c r="F37" s="117" t="s">
        <v>35</v>
      </c>
      <c r="G37" s="115">
        <v>13.4</v>
      </c>
      <c r="H37" s="117" t="s">
        <v>35</v>
      </c>
      <c r="I37" s="117" t="s">
        <v>35</v>
      </c>
      <c r="J37" s="115">
        <v>9.56</v>
      </c>
      <c r="K37" s="117" t="s">
        <v>35</v>
      </c>
      <c r="L37" s="117" t="s">
        <v>35</v>
      </c>
      <c r="M37" s="117" t="s">
        <v>35</v>
      </c>
      <c r="N37" s="115">
        <v>16.809999999999999</v>
      </c>
      <c r="O37" s="116">
        <v>8.15</v>
      </c>
      <c r="P37" s="116">
        <v>10.6</v>
      </c>
    </row>
    <row r="38" spans="1:16" ht="11.25" customHeight="1">
      <c r="A38" s="10" t="s">
        <v>66</v>
      </c>
      <c r="B38" s="115">
        <v>15.14</v>
      </c>
      <c r="C38" s="115">
        <v>9.6300000000000008</v>
      </c>
      <c r="D38" s="115">
        <v>9.9</v>
      </c>
      <c r="E38" s="117" t="s">
        <v>35</v>
      </c>
      <c r="F38" s="117" t="s">
        <v>35</v>
      </c>
      <c r="G38" s="115">
        <v>11.42</v>
      </c>
      <c r="H38" s="117" t="s">
        <v>35</v>
      </c>
      <c r="I38" s="117" t="s">
        <v>35</v>
      </c>
      <c r="J38" s="115">
        <v>16.13</v>
      </c>
      <c r="K38" s="117" t="s">
        <v>35</v>
      </c>
      <c r="L38" s="117" t="s">
        <v>35</v>
      </c>
      <c r="M38" s="117" t="s">
        <v>35</v>
      </c>
      <c r="N38" s="115">
        <v>15.39</v>
      </c>
      <c r="O38" s="116">
        <v>8.15</v>
      </c>
      <c r="P38" s="116">
        <v>10.56</v>
      </c>
    </row>
    <row r="39" spans="1:16" ht="11.25" customHeight="1">
      <c r="A39" s="10" t="s">
        <v>67</v>
      </c>
      <c r="B39" s="115">
        <v>17.78</v>
      </c>
      <c r="C39" s="115">
        <v>11.56</v>
      </c>
      <c r="D39" s="115">
        <v>11.82</v>
      </c>
      <c r="E39" s="117" t="s">
        <v>35</v>
      </c>
      <c r="F39" s="117" t="s">
        <v>35</v>
      </c>
      <c r="G39" s="115">
        <v>15.65</v>
      </c>
      <c r="H39" s="117" t="s">
        <v>35</v>
      </c>
      <c r="I39" s="117" t="s">
        <v>35</v>
      </c>
      <c r="J39" s="115">
        <v>15.93</v>
      </c>
      <c r="K39" s="117" t="s">
        <v>35</v>
      </c>
      <c r="L39" s="117" t="s">
        <v>35</v>
      </c>
      <c r="M39" s="117" t="s">
        <v>35</v>
      </c>
      <c r="N39" s="115">
        <v>18.940000000000001</v>
      </c>
      <c r="O39" s="116">
        <v>10.29</v>
      </c>
      <c r="P39" s="116">
        <v>13.32</v>
      </c>
    </row>
    <row r="40" spans="1:16" ht="11.25" customHeight="1">
      <c r="A40" s="12" t="s">
        <v>68</v>
      </c>
      <c r="B40" s="55">
        <v>19.57</v>
      </c>
      <c r="C40" s="55">
        <v>11.97</v>
      </c>
      <c r="D40" s="55">
        <v>12.43</v>
      </c>
      <c r="E40" s="117" t="s">
        <v>35</v>
      </c>
      <c r="F40" s="117" t="s">
        <v>35</v>
      </c>
      <c r="G40" s="55">
        <v>21.94</v>
      </c>
      <c r="H40" s="117" t="s">
        <v>35</v>
      </c>
      <c r="I40" s="117" t="s">
        <v>35</v>
      </c>
      <c r="J40" s="55">
        <v>17.11</v>
      </c>
      <c r="K40" s="117" t="s">
        <v>35</v>
      </c>
      <c r="L40" s="117" t="s">
        <v>35</v>
      </c>
      <c r="M40" s="117" t="s">
        <v>35</v>
      </c>
      <c r="N40" s="55">
        <v>25.82</v>
      </c>
      <c r="O40" s="55">
        <v>10.15</v>
      </c>
      <c r="P40" s="55">
        <v>16.86</v>
      </c>
    </row>
    <row r="41" spans="1:16" ht="11.25" customHeight="1">
      <c r="A41" s="12" t="s">
        <v>69</v>
      </c>
      <c r="B41" s="55">
        <v>14.46</v>
      </c>
      <c r="C41" s="55">
        <v>11.3</v>
      </c>
      <c r="D41" s="55">
        <v>11.42</v>
      </c>
      <c r="E41" s="117" t="s">
        <v>35</v>
      </c>
      <c r="F41" s="117" t="s">
        <v>35</v>
      </c>
      <c r="G41" s="55">
        <v>10.53</v>
      </c>
      <c r="H41" s="117" t="s">
        <v>35</v>
      </c>
      <c r="I41" s="117" t="s">
        <v>35</v>
      </c>
      <c r="J41" s="55">
        <v>8.1199999999999992</v>
      </c>
      <c r="K41" s="117" t="s">
        <v>35</v>
      </c>
      <c r="L41" s="117" t="s">
        <v>35</v>
      </c>
      <c r="M41" s="117" t="s">
        <v>35</v>
      </c>
      <c r="N41" s="55">
        <v>16.23</v>
      </c>
      <c r="O41" s="55">
        <v>9.27</v>
      </c>
      <c r="P41" s="55">
        <v>11.43</v>
      </c>
    </row>
    <row r="42" spans="1:16" ht="11.25" customHeight="1">
      <c r="A42" s="12" t="s">
        <v>70</v>
      </c>
      <c r="B42" s="55">
        <v>10.33</v>
      </c>
      <c r="C42" s="55">
        <v>9.2200000000000006</v>
      </c>
      <c r="D42" s="55">
        <v>9.27</v>
      </c>
      <c r="E42" s="117" t="s">
        <v>35</v>
      </c>
      <c r="F42" s="117" t="s">
        <v>35</v>
      </c>
      <c r="G42" s="55">
        <v>12.94</v>
      </c>
      <c r="H42" s="117" t="s">
        <v>35</v>
      </c>
      <c r="I42" s="117" t="s">
        <v>35</v>
      </c>
      <c r="J42" s="55">
        <v>10.46</v>
      </c>
      <c r="K42" s="117" t="s">
        <v>35</v>
      </c>
      <c r="L42" s="117" t="s">
        <v>35</v>
      </c>
      <c r="M42" s="117" t="s">
        <v>35</v>
      </c>
      <c r="N42" s="55">
        <v>16.739999999999998</v>
      </c>
      <c r="O42" s="55">
        <v>7.3</v>
      </c>
      <c r="P42" s="55">
        <v>10.9</v>
      </c>
    </row>
    <row r="43" spans="1:16" ht="11.25" customHeight="1">
      <c r="A43" s="12" t="s">
        <v>71</v>
      </c>
      <c r="B43" s="55">
        <v>15.47</v>
      </c>
      <c r="C43" s="55">
        <v>9.7799999999999994</v>
      </c>
      <c r="D43" s="55">
        <v>10.14</v>
      </c>
      <c r="E43" s="117" t="s">
        <v>35</v>
      </c>
      <c r="F43" s="117" t="s">
        <v>35</v>
      </c>
      <c r="G43" s="55">
        <v>15</v>
      </c>
      <c r="H43" s="117" t="s">
        <v>35</v>
      </c>
      <c r="I43" s="117" t="s">
        <v>35</v>
      </c>
      <c r="J43" s="55">
        <v>18.86</v>
      </c>
      <c r="K43" s="117" t="s">
        <v>35</v>
      </c>
      <c r="L43" s="117" t="s">
        <v>35</v>
      </c>
      <c r="M43" s="117" t="s">
        <v>35</v>
      </c>
      <c r="N43" s="55">
        <v>20.74</v>
      </c>
      <c r="O43" s="55">
        <v>7.25</v>
      </c>
      <c r="P43" s="55">
        <v>12.54</v>
      </c>
    </row>
    <row r="44" spans="1:16" ht="11.25" customHeight="1">
      <c r="A44" s="12" t="s">
        <v>72</v>
      </c>
      <c r="B44" s="55">
        <v>15.43</v>
      </c>
      <c r="C44" s="55">
        <v>9.91</v>
      </c>
      <c r="D44" s="55">
        <v>10.26</v>
      </c>
      <c r="E44" s="117" t="s">
        <v>35</v>
      </c>
      <c r="F44" s="117" t="s">
        <v>35</v>
      </c>
      <c r="G44" s="55">
        <v>21.26</v>
      </c>
      <c r="H44" s="117" t="s">
        <v>35</v>
      </c>
      <c r="I44" s="117" t="s">
        <v>35</v>
      </c>
      <c r="J44" s="55">
        <v>17.100000000000001</v>
      </c>
      <c r="K44" s="117" t="s">
        <v>35</v>
      </c>
      <c r="L44" s="117" t="s">
        <v>35</v>
      </c>
      <c r="M44" s="117" t="s">
        <v>35</v>
      </c>
      <c r="N44" s="55">
        <v>25.6</v>
      </c>
      <c r="O44" s="55">
        <v>8.09</v>
      </c>
      <c r="P44" s="55">
        <v>15.62</v>
      </c>
    </row>
    <row r="45" spans="1:16" ht="11.25" customHeight="1">
      <c r="A45" s="12" t="s">
        <v>73</v>
      </c>
      <c r="B45" s="55">
        <v>14.57</v>
      </c>
      <c r="C45" s="55">
        <v>9.1999999999999993</v>
      </c>
      <c r="D45" s="55">
        <v>9.74</v>
      </c>
      <c r="E45" s="117" t="s">
        <v>35</v>
      </c>
      <c r="F45" s="117" t="s">
        <v>35</v>
      </c>
      <c r="G45" s="55">
        <v>15</v>
      </c>
      <c r="H45" s="117" t="s">
        <v>35</v>
      </c>
      <c r="I45" s="117" t="s">
        <v>35</v>
      </c>
      <c r="J45" s="55">
        <v>11.3</v>
      </c>
      <c r="K45" s="117" t="s">
        <v>35</v>
      </c>
      <c r="L45" s="117" t="s">
        <v>35</v>
      </c>
      <c r="M45" s="117" t="s">
        <v>35</v>
      </c>
      <c r="N45" s="55">
        <v>19.71</v>
      </c>
      <c r="O45" s="55">
        <v>4.8099999999999996</v>
      </c>
      <c r="P45" s="55">
        <v>13.58</v>
      </c>
    </row>
    <row r="46" spans="1:16" ht="11.25" customHeight="1">
      <c r="A46" s="16" t="s">
        <v>84</v>
      </c>
      <c r="B46" s="54">
        <v>15.86</v>
      </c>
      <c r="C46" s="54">
        <v>8.27</v>
      </c>
      <c r="D46" s="54">
        <v>9.01</v>
      </c>
      <c r="E46" s="195" t="s">
        <v>35</v>
      </c>
      <c r="F46" s="195" t="s">
        <v>35</v>
      </c>
      <c r="G46" s="54">
        <v>13.77</v>
      </c>
      <c r="H46" s="195" t="s">
        <v>35</v>
      </c>
      <c r="I46" s="195" t="s">
        <v>35</v>
      </c>
      <c r="J46" s="54">
        <v>15.44</v>
      </c>
      <c r="K46" s="195" t="s">
        <v>35</v>
      </c>
      <c r="L46" s="195" t="s">
        <v>35</v>
      </c>
      <c r="M46" s="195" t="s">
        <v>35</v>
      </c>
      <c r="N46" s="54">
        <v>20.100000000000001</v>
      </c>
      <c r="O46" s="54">
        <v>5.16</v>
      </c>
      <c r="P46" s="54">
        <v>12.51</v>
      </c>
    </row>
    <row r="47" spans="1:16" ht="11.25" customHeight="1">
      <c r="A47" s="75" t="s">
        <v>163</v>
      </c>
      <c r="B47" s="55"/>
      <c r="C47" s="55"/>
      <c r="D47" s="55"/>
      <c r="E47" s="196"/>
      <c r="F47" s="196"/>
      <c r="G47" s="55"/>
      <c r="H47" s="196"/>
      <c r="I47" s="196"/>
      <c r="J47" s="55"/>
      <c r="K47" s="196"/>
      <c r="L47" s="196"/>
      <c r="M47" s="196"/>
      <c r="N47" s="55"/>
      <c r="O47" s="55"/>
      <c r="P47" s="55"/>
    </row>
    <row r="48" spans="1:16" ht="11.25" customHeight="1">
      <c r="A48" s="12" t="s">
        <v>31</v>
      </c>
      <c r="B48" s="55"/>
      <c r="C48" s="55"/>
      <c r="D48" s="55"/>
      <c r="E48" s="196"/>
      <c r="F48" s="196"/>
      <c r="G48" s="55"/>
      <c r="H48" s="196"/>
      <c r="I48" s="196"/>
      <c r="J48" s="55"/>
      <c r="K48" s="196"/>
      <c r="L48" s="196"/>
      <c r="M48" s="196"/>
      <c r="N48" s="55"/>
      <c r="O48" s="55"/>
      <c r="P48" s="55"/>
    </row>
    <row r="49" spans="1:16" ht="11.25" customHeight="1">
      <c r="A49" s="12" t="s">
        <v>39</v>
      </c>
      <c r="B49" s="55"/>
      <c r="C49" s="55"/>
      <c r="D49" s="55"/>
      <c r="E49" s="196"/>
      <c r="F49" s="196"/>
      <c r="G49" s="55"/>
      <c r="H49" s="196"/>
      <c r="I49" s="196"/>
      <c r="J49" s="55"/>
      <c r="K49" s="196"/>
      <c r="L49" s="196"/>
      <c r="M49" s="196"/>
      <c r="N49" s="55"/>
      <c r="O49" s="55"/>
      <c r="P49" s="55"/>
    </row>
    <row r="50" spans="1:16" ht="11.25" customHeight="1">
      <c r="A50" s="197" t="s">
        <v>248</v>
      </c>
      <c r="B50" s="198"/>
      <c r="C50" s="199"/>
      <c r="D50" s="198"/>
      <c r="E50" s="115"/>
      <c r="F50" s="115"/>
      <c r="G50" s="198"/>
      <c r="H50" s="115"/>
      <c r="I50" s="115"/>
      <c r="J50" s="198"/>
      <c r="K50" s="115"/>
      <c r="L50" s="115"/>
      <c r="M50" s="115"/>
      <c r="N50" s="198"/>
      <c r="O50" s="199"/>
      <c r="P50" s="198"/>
    </row>
    <row r="51" spans="1:16" ht="11.25" customHeight="1">
      <c r="A51" s="200" t="s">
        <v>249</v>
      </c>
    </row>
    <row r="52" spans="1:16" ht="11.25" customHeight="1">
      <c r="A52" s="197" t="s">
        <v>120</v>
      </c>
    </row>
    <row r="53" spans="1:16" ht="11.25" customHeight="1">
      <c r="A53" s="12" t="s">
        <v>161</v>
      </c>
    </row>
    <row r="54" spans="1:16" ht="11.25" customHeight="1"/>
    <row r="55" spans="1:16" ht="11.25" customHeight="1"/>
  </sheetData>
  <pageMargins left="0.66700000000000004" right="0.66700000000000004" top="0.66700000000000004" bottom="0.72" header="0" footer="0"/>
  <pageSetup firstPageNumber="92" orientation="portrait" useFirstPageNumber="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E6518-0615-4721-8C6D-F7330126AB08}">
  <sheetPr transitionEvaluation="1" codeName="Sheet79"/>
  <dimension ref="A1:M42"/>
  <sheetViews>
    <sheetView workbookViewId="0"/>
  </sheetViews>
  <sheetFormatPr defaultColWidth="9.7109375" defaultRowHeight="11.25"/>
  <cols>
    <col min="1" max="1" width="9.7109375" style="9"/>
    <col min="2" max="13" width="12.7109375" style="9" customWidth="1"/>
    <col min="14" max="16384" width="9.7109375" style="9"/>
  </cols>
  <sheetData>
    <row r="1" spans="1:13" ht="11.25" customHeight="1">
      <c r="A1" s="13" t="s">
        <v>250</v>
      </c>
      <c r="B1" s="14"/>
      <c r="C1" s="14"/>
      <c r="D1" s="14"/>
      <c r="E1" s="14"/>
      <c r="F1" s="14"/>
      <c r="G1" s="14"/>
      <c r="H1" s="14"/>
      <c r="I1" s="14"/>
      <c r="J1" s="14"/>
      <c r="K1" s="14"/>
      <c r="L1" s="8"/>
      <c r="M1" s="8"/>
    </row>
    <row r="2" spans="1:13" ht="33.75">
      <c r="A2" s="78" t="s">
        <v>140</v>
      </c>
      <c r="B2" s="67" t="s">
        <v>141</v>
      </c>
      <c r="C2" s="67" t="s">
        <v>142</v>
      </c>
      <c r="D2" s="67" t="s">
        <v>143</v>
      </c>
      <c r="E2" s="67" t="s">
        <v>144</v>
      </c>
      <c r="F2" s="67" t="s">
        <v>145</v>
      </c>
      <c r="G2" s="67" t="s">
        <v>146</v>
      </c>
      <c r="H2" s="32" t="s">
        <v>147</v>
      </c>
      <c r="I2" s="32" t="s">
        <v>148</v>
      </c>
      <c r="J2" s="32" t="s">
        <v>149</v>
      </c>
      <c r="K2" s="67" t="s">
        <v>150</v>
      </c>
      <c r="L2" s="18" t="s">
        <v>151</v>
      </c>
      <c r="M2" s="67" t="s">
        <v>152</v>
      </c>
    </row>
    <row r="3" spans="1:13" ht="11.25" customHeight="1">
      <c r="A3" s="12" t="s">
        <v>75</v>
      </c>
      <c r="B3" s="40">
        <v>4.13</v>
      </c>
      <c r="C3" s="40">
        <v>3.3</v>
      </c>
      <c r="D3" s="40">
        <v>3.25</v>
      </c>
      <c r="E3" s="40">
        <v>3.23</v>
      </c>
      <c r="F3" s="40">
        <v>3.31</v>
      </c>
      <c r="G3" s="40">
        <v>3.61</v>
      </c>
      <c r="H3" s="40">
        <v>4.46</v>
      </c>
      <c r="I3" s="40">
        <v>5.34</v>
      </c>
      <c r="J3" s="40">
        <v>6.09</v>
      </c>
      <c r="K3" s="56" t="s">
        <v>158</v>
      </c>
      <c r="L3" s="56" t="s">
        <v>158</v>
      </c>
      <c r="M3" s="56" t="s">
        <v>158</v>
      </c>
    </row>
    <row r="4" spans="1:13" ht="11.25" customHeight="1">
      <c r="A4" s="12" t="s">
        <v>76</v>
      </c>
      <c r="B4" s="40">
        <v>4.2699999999999996</v>
      </c>
      <c r="C4" s="40">
        <v>2.48</v>
      </c>
      <c r="D4" s="40">
        <v>2.36</v>
      </c>
      <c r="E4" s="40">
        <v>1.86</v>
      </c>
      <c r="F4" s="40">
        <v>1.59</v>
      </c>
      <c r="G4" s="40">
        <v>1.5</v>
      </c>
      <c r="H4" s="40">
        <v>2.4300000000000002</v>
      </c>
      <c r="I4" s="40">
        <v>3.22</v>
      </c>
      <c r="J4" s="56" t="s">
        <v>158</v>
      </c>
      <c r="K4" s="56" t="s">
        <v>158</v>
      </c>
      <c r="L4" s="56" t="s">
        <v>158</v>
      </c>
      <c r="M4" s="40">
        <v>3.59</v>
      </c>
    </row>
    <row r="5" spans="1:13" ht="11.25" customHeight="1">
      <c r="A5" s="12" t="s">
        <v>77</v>
      </c>
      <c r="B5" s="40">
        <v>2.63</v>
      </c>
      <c r="C5" s="40">
        <v>1.87</v>
      </c>
      <c r="D5" s="40">
        <v>1.9</v>
      </c>
      <c r="E5" s="40">
        <v>1.66</v>
      </c>
      <c r="F5" s="40">
        <v>1.43</v>
      </c>
      <c r="G5" s="40">
        <v>1.72</v>
      </c>
      <c r="H5" s="40">
        <v>2.36</v>
      </c>
      <c r="I5" s="40">
        <v>2.75</v>
      </c>
      <c r="J5" s="56" t="s">
        <v>158</v>
      </c>
      <c r="K5" s="56" t="s">
        <v>158</v>
      </c>
      <c r="L5" s="56" t="s">
        <v>158</v>
      </c>
      <c r="M5" s="56" t="s">
        <v>158</v>
      </c>
    </row>
    <row r="6" spans="1:13" ht="11.25" customHeight="1">
      <c r="A6" s="12" t="s">
        <v>78</v>
      </c>
      <c r="B6" s="40">
        <v>3.78</v>
      </c>
      <c r="C6" s="40">
        <v>2.1800000000000002</v>
      </c>
      <c r="D6" s="40">
        <v>1.99</v>
      </c>
      <c r="E6" s="40">
        <v>2.59</v>
      </c>
      <c r="F6" s="40">
        <v>2.2400000000000002</v>
      </c>
      <c r="G6" s="40">
        <v>2.76</v>
      </c>
      <c r="H6" s="40">
        <v>3.62</v>
      </c>
      <c r="I6" s="40">
        <v>3.84</v>
      </c>
      <c r="J6" s="40">
        <v>4.04</v>
      </c>
      <c r="K6" s="56" t="s">
        <v>158</v>
      </c>
      <c r="L6" s="56" t="s">
        <v>158</v>
      </c>
      <c r="M6" s="56" t="s">
        <v>158</v>
      </c>
    </row>
    <row r="7" spans="1:13" ht="11.25" customHeight="1">
      <c r="A7" s="12" t="s">
        <v>79</v>
      </c>
      <c r="B7" s="40">
        <v>4.5999999999999996</v>
      </c>
      <c r="C7" s="40">
        <v>4.0999999999999996</v>
      </c>
      <c r="D7" s="40">
        <v>3.95</v>
      </c>
      <c r="E7" s="40">
        <v>3.87</v>
      </c>
      <c r="F7" s="40">
        <v>3.49</v>
      </c>
      <c r="G7" s="40">
        <v>3.22</v>
      </c>
      <c r="H7" s="40">
        <v>3.71</v>
      </c>
      <c r="I7" s="40">
        <v>4.1500000000000004</v>
      </c>
      <c r="J7" s="56" t="s">
        <v>158</v>
      </c>
      <c r="K7" s="56" t="s">
        <v>158</v>
      </c>
      <c r="L7" s="56" t="s">
        <v>158</v>
      </c>
      <c r="M7" s="56" t="s">
        <v>158</v>
      </c>
    </row>
    <row r="8" spans="1:13" ht="11.25" customHeight="1">
      <c r="A8" s="12" t="s">
        <v>80</v>
      </c>
      <c r="B8" s="40">
        <v>4.6900000000000004</v>
      </c>
      <c r="C8" s="40">
        <v>3.58</v>
      </c>
      <c r="D8" s="40">
        <v>3.78</v>
      </c>
      <c r="E8" s="40">
        <v>3.86</v>
      </c>
      <c r="F8" s="40">
        <v>3.89</v>
      </c>
      <c r="G8" s="40">
        <v>4.04</v>
      </c>
      <c r="H8" s="40">
        <v>4.71</v>
      </c>
      <c r="I8" s="40">
        <v>5.64</v>
      </c>
      <c r="J8" s="40">
        <v>7.24</v>
      </c>
      <c r="K8" s="56" t="s">
        <v>158</v>
      </c>
      <c r="L8" s="56" t="s">
        <v>158</v>
      </c>
      <c r="M8" s="56" t="s">
        <v>158</v>
      </c>
    </row>
    <row r="9" spans="1:13" ht="11.25" customHeight="1">
      <c r="A9" s="12" t="s">
        <v>81</v>
      </c>
      <c r="B9" s="56" t="s">
        <v>158</v>
      </c>
      <c r="C9" s="40">
        <v>7.14</v>
      </c>
      <c r="D9" s="40">
        <v>4.6399999999999997</v>
      </c>
      <c r="E9" s="40">
        <v>4.6900000000000004</v>
      </c>
      <c r="F9" s="40">
        <v>4.72</v>
      </c>
      <c r="G9" s="40">
        <v>4.67</v>
      </c>
      <c r="H9" s="40">
        <v>4.87</v>
      </c>
      <c r="I9" s="40">
        <v>5.22</v>
      </c>
      <c r="J9" s="40">
        <v>6.24</v>
      </c>
      <c r="K9" s="56" t="s">
        <v>158</v>
      </c>
      <c r="L9" s="56" t="s">
        <v>158</v>
      </c>
      <c r="M9" s="56" t="s">
        <v>158</v>
      </c>
    </row>
    <row r="10" spans="1:13" ht="11.25" customHeight="1">
      <c r="A10" s="12" t="s">
        <v>82</v>
      </c>
      <c r="B10" s="56" t="s">
        <v>158</v>
      </c>
      <c r="C10" s="40">
        <v>6.23</v>
      </c>
      <c r="D10" s="40">
        <v>5.79</v>
      </c>
      <c r="E10" s="40">
        <v>5.58</v>
      </c>
      <c r="F10" s="40">
        <v>5.5</v>
      </c>
      <c r="G10" s="40">
        <v>5.19</v>
      </c>
      <c r="H10" s="40">
        <v>5.2</v>
      </c>
      <c r="I10" s="40">
        <v>5.12</v>
      </c>
      <c r="J10" s="56" t="s">
        <v>158</v>
      </c>
      <c r="K10" s="56" t="s">
        <v>158</v>
      </c>
      <c r="L10" s="56" t="s">
        <v>158</v>
      </c>
      <c r="M10" s="56" t="s">
        <v>158</v>
      </c>
    </row>
    <row r="11" spans="1:13" ht="11.25" customHeight="1">
      <c r="A11" s="12" t="s">
        <v>83</v>
      </c>
      <c r="B11" s="40">
        <v>7.78</v>
      </c>
      <c r="C11" s="40">
        <v>5.26</v>
      </c>
      <c r="D11" s="40">
        <v>4.47</v>
      </c>
      <c r="E11" s="40">
        <v>4.47</v>
      </c>
      <c r="F11" s="40">
        <v>4.1399999999999997</v>
      </c>
      <c r="G11" s="40">
        <v>4</v>
      </c>
      <c r="H11" s="40">
        <v>4.45</v>
      </c>
      <c r="I11" s="40">
        <v>4.6900000000000004</v>
      </c>
      <c r="J11" s="56" t="s">
        <v>158</v>
      </c>
      <c r="K11" s="56" t="s">
        <v>158</v>
      </c>
      <c r="L11" s="56" t="s">
        <v>158</v>
      </c>
      <c r="M11" s="40">
        <v>7.54</v>
      </c>
    </row>
    <row r="12" spans="1:13" ht="11.25" customHeight="1">
      <c r="A12" s="12" t="s">
        <v>40</v>
      </c>
      <c r="B12" s="40">
        <v>6.01</v>
      </c>
      <c r="C12" s="40">
        <v>5.68</v>
      </c>
      <c r="D12" s="40">
        <v>6.9</v>
      </c>
      <c r="E12" s="40">
        <v>4.87</v>
      </c>
      <c r="F12" s="40">
        <v>4.84</v>
      </c>
      <c r="G12" s="40">
        <v>6.57</v>
      </c>
      <c r="H12" s="40">
        <v>6.04</v>
      </c>
      <c r="I12" s="56" t="s">
        <v>158</v>
      </c>
      <c r="J12" s="56" t="s">
        <v>158</v>
      </c>
      <c r="K12" s="56" t="s">
        <v>158</v>
      </c>
      <c r="L12" s="56" t="s">
        <v>158</v>
      </c>
      <c r="M12" s="40">
        <v>7.66</v>
      </c>
    </row>
    <row r="13" spans="1:13" ht="11.25" customHeight="1">
      <c r="A13" s="12" t="s">
        <v>41</v>
      </c>
      <c r="B13" s="40">
        <v>10.44</v>
      </c>
      <c r="C13" s="40">
        <v>9.19</v>
      </c>
      <c r="D13" s="40">
        <v>17.55</v>
      </c>
      <c r="E13" s="40">
        <v>13.91</v>
      </c>
      <c r="F13" s="40">
        <v>20.149999999999999</v>
      </c>
      <c r="G13" s="40">
        <v>14.86</v>
      </c>
      <c r="H13" s="40">
        <v>19.13</v>
      </c>
      <c r="I13" s="40">
        <v>6.35</v>
      </c>
      <c r="J13" s="56" t="s">
        <v>158</v>
      </c>
      <c r="K13" s="56" t="s">
        <v>158</v>
      </c>
      <c r="L13" s="56" t="s">
        <v>158</v>
      </c>
      <c r="M13" s="56" t="s">
        <v>158</v>
      </c>
    </row>
    <row r="14" spans="1:13" ht="11.25" customHeight="1">
      <c r="A14" s="12" t="s">
        <v>42</v>
      </c>
      <c r="B14" s="40">
        <v>13.77</v>
      </c>
      <c r="C14" s="40">
        <v>11.36</v>
      </c>
      <c r="D14" s="40">
        <v>9.64</v>
      </c>
      <c r="E14" s="40">
        <v>5.62</v>
      </c>
      <c r="F14" s="40">
        <v>3.63</v>
      </c>
      <c r="G14" s="40">
        <v>3.35</v>
      </c>
      <c r="H14" s="40">
        <v>2.37</v>
      </c>
      <c r="I14" s="40">
        <v>1.72</v>
      </c>
      <c r="J14" s="40">
        <v>0.85</v>
      </c>
      <c r="K14" s="56" t="s">
        <v>158</v>
      </c>
      <c r="L14" s="56" t="s">
        <v>158</v>
      </c>
      <c r="M14" s="40">
        <v>10.32</v>
      </c>
    </row>
    <row r="15" spans="1:13" ht="11.25" customHeight="1">
      <c r="A15" s="12" t="s">
        <v>43</v>
      </c>
      <c r="B15" s="40">
        <v>7.42</v>
      </c>
      <c r="C15" s="40">
        <v>6.07</v>
      </c>
      <c r="D15" s="40">
        <v>5.34</v>
      </c>
      <c r="E15" s="40">
        <v>2.39</v>
      </c>
      <c r="F15" s="40">
        <v>1.7</v>
      </c>
      <c r="G15" s="40">
        <v>1.54</v>
      </c>
      <c r="H15" s="40">
        <v>1.51</v>
      </c>
      <c r="I15" s="40">
        <v>1.36</v>
      </c>
      <c r="J15" s="40">
        <v>-3.51</v>
      </c>
      <c r="K15" s="56" t="s">
        <v>158</v>
      </c>
      <c r="L15" s="56" t="s">
        <v>158</v>
      </c>
      <c r="M15" s="40">
        <v>10.16</v>
      </c>
    </row>
    <row r="16" spans="1:13" ht="11.25" customHeight="1">
      <c r="A16" s="12" t="s">
        <v>44</v>
      </c>
      <c r="B16" s="40">
        <v>8.91</v>
      </c>
      <c r="C16" s="40">
        <v>5.95</v>
      </c>
      <c r="D16" s="40">
        <v>3.59</v>
      </c>
      <c r="E16" s="40">
        <v>5.63</v>
      </c>
      <c r="F16" s="40">
        <v>6.11</v>
      </c>
      <c r="G16" s="40">
        <v>2.44</v>
      </c>
      <c r="H16" s="40">
        <v>2.5099999999999998</v>
      </c>
      <c r="I16" s="40">
        <v>-0.21</v>
      </c>
      <c r="J16" s="40">
        <v>-0.14000000000000001</v>
      </c>
      <c r="K16" s="56" t="s">
        <v>158</v>
      </c>
      <c r="L16" s="56" t="s">
        <v>158</v>
      </c>
      <c r="M16" s="56" t="s">
        <v>158</v>
      </c>
    </row>
    <row r="17" spans="1:13" ht="11.25" customHeight="1">
      <c r="A17" s="12" t="s">
        <v>45</v>
      </c>
      <c r="B17" s="40">
        <v>9.7899999999999991</v>
      </c>
      <c r="C17" s="40">
        <v>9.1300000000000008</v>
      </c>
      <c r="D17" s="40">
        <v>7.27</v>
      </c>
      <c r="E17" s="40">
        <v>1.23</v>
      </c>
      <c r="F17" s="40">
        <v>3.07</v>
      </c>
      <c r="G17" s="40">
        <v>3.61</v>
      </c>
      <c r="H17" s="40">
        <v>3.7</v>
      </c>
      <c r="I17" s="40">
        <v>1.95</v>
      </c>
      <c r="J17" s="40">
        <v>1.8</v>
      </c>
      <c r="K17" s="56" t="s">
        <v>158</v>
      </c>
      <c r="L17" s="56" t="s">
        <v>158</v>
      </c>
      <c r="M17" s="40">
        <v>17.5</v>
      </c>
    </row>
    <row r="18" spans="1:13" ht="11.25" customHeight="1">
      <c r="A18" s="12" t="s">
        <v>46</v>
      </c>
      <c r="B18" s="40">
        <v>9.2200000000000006</v>
      </c>
      <c r="C18" s="40">
        <v>5.32</v>
      </c>
      <c r="D18" s="40">
        <v>4.76</v>
      </c>
      <c r="E18" s="40">
        <v>2.89</v>
      </c>
      <c r="F18" s="40">
        <v>3.68</v>
      </c>
      <c r="G18" s="40">
        <v>2.5</v>
      </c>
      <c r="H18" s="40">
        <v>1.0900000000000001</v>
      </c>
      <c r="I18" s="40">
        <v>0.51</v>
      </c>
      <c r="J18" s="40">
        <v>0.68</v>
      </c>
      <c r="K18" s="56" t="s">
        <v>158</v>
      </c>
      <c r="L18" s="56" t="s">
        <v>158</v>
      </c>
      <c r="M18" s="56" t="s">
        <v>158</v>
      </c>
    </row>
    <row r="19" spans="1:13" ht="11.25" customHeight="1">
      <c r="A19" s="10" t="s">
        <v>47</v>
      </c>
      <c r="B19" s="40">
        <v>9.5</v>
      </c>
      <c r="C19" s="40">
        <v>6.56</v>
      </c>
      <c r="D19" s="40">
        <v>6.3</v>
      </c>
      <c r="E19" s="40">
        <v>3.11</v>
      </c>
      <c r="F19" s="40">
        <v>2.5299999999999998</v>
      </c>
      <c r="G19" s="40">
        <v>3.56</v>
      </c>
      <c r="H19" s="40">
        <v>3.27</v>
      </c>
      <c r="I19" s="40">
        <v>0.12</v>
      </c>
      <c r="J19" s="56" t="s">
        <v>158</v>
      </c>
      <c r="K19" s="56" t="s">
        <v>158</v>
      </c>
      <c r="L19" s="56" t="s">
        <v>158</v>
      </c>
      <c r="M19" s="40">
        <v>-2.2599999999999998</v>
      </c>
    </row>
    <row r="20" spans="1:13" ht="11.25" customHeight="1">
      <c r="A20" s="10" t="s">
        <v>48</v>
      </c>
      <c r="B20" s="40">
        <v>3.85</v>
      </c>
      <c r="C20" s="40">
        <v>4.8</v>
      </c>
      <c r="D20" s="40">
        <v>3.42</v>
      </c>
      <c r="E20" s="40">
        <v>0.61</v>
      </c>
      <c r="F20" s="40">
        <v>2.67</v>
      </c>
      <c r="G20" s="40">
        <v>3.56</v>
      </c>
      <c r="H20" s="40">
        <v>2.41</v>
      </c>
      <c r="I20" s="40">
        <v>3.82</v>
      </c>
      <c r="J20" s="56" t="s">
        <v>158</v>
      </c>
      <c r="K20" s="56" t="s">
        <v>158</v>
      </c>
      <c r="L20" s="56" t="s">
        <v>158</v>
      </c>
      <c r="M20" s="56" t="s">
        <v>158</v>
      </c>
    </row>
    <row r="21" spans="1:13" ht="11.25" customHeight="1">
      <c r="A21" s="10" t="s">
        <v>49</v>
      </c>
      <c r="B21" s="40">
        <v>12.55</v>
      </c>
      <c r="C21" s="40">
        <v>10.98</v>
      </c>
      <c r="D21" s="40">
        <v>21.28</v>
      </c>
      <c r="E21" s="40">
        <v>15.92</v>
      </c>
      <c r="F21" s="40">
        <v>14.41</v>
      </c>
      <c r="G21" s="40">
        <v>15.96</v>
      </c>
      <c r="H21" s="40">
        <v>15.7</v>
      </c>
      <c r="I21" s="40">
        <v>13.21</v>
      </c>
      <c r="J21" s="56" t="s">
        <v>158</v>
      </c>
      <c r="K21" s="56" t="s">
        <v>158</v>
      </c>
      <c r="L21" s="56" t="s">
        <v>158</v>
      </c>
      <c r="M21" s="40">
        <v>26.22</v>
      </c>
    </row>
    <row r="22" spans="1:13" ht="11.25" customHeight="1">
      <c r="A22" s="10" t="s">
        <v>50</v>
      </c>
      <c r="B22" s="40">
        <v>8.32</v>
      </c>
      <c r="C22" s="40">
        <v>6.25</v>
      </c>
      <c r="D22" s="40">
        <v>4.9400000000000004</v>
      </c>
      <c r="E22" s="40">
        <v>2.91</v>
      </c>
      <c r="F22" s="40">
        <v>0.23</v>
      </c>
      <c r="G22" s="40">
        <v>1.98</v>
      </c>
      <c r="H22" s="40">
        <v>0.23</v>
      </c>
      <c r="I22" s="40">
        <v>-0.72</v>
      </c>
      <c r="J22" s="40">
        <v>-0.97</v>
      </c>
      <c r="K22" s="56" t="s">
        <v>158</v>
      </c>
      <c r="L22" s="56" t="s">
        <v>158</v>
      </c>
      <c r="M22" s="40" t="s">
        <v>251</v>
      </c>
    </row>
    <row r="23" spans="1:13" ht="11.25" customHeight="1">
      <c r="A23" s="10" t="s">
        <v>51</v>
      </c>
      <c r="B23" s="40">
        <v>5.04</v>
      </c>
      <c r="C23" s="40">
        <v>4.63</v>
      </c>
      <c r="D23" s="40">
        <v>4.7300000000000004</v>
      </c>
      <c r="E23" s="40">
        <v>2.7</v>
      </c>
      <c r="F23" s="40">
        <v>4.93</v>
      </c>
      <c r="G23" s="40">
        <v>3.52</v>
      </c>
      <c r="H23" s="40">
        <v>1.22</v>
      </c>
      <c r="I23" s="40">
        <v>0.9</v>
      </c>
      <c r="J23" s="56" t="s">
        <v>158</v>
      </c>
      <c r="K23" s="56" t="s">
        <v>158</v>
      </c>
      <c r="L23" s="56" t="s">
        <v>158</v>
      </c>
      <c r="M23" s="40" t="s">
        <v>251</v>
      </c>
    </row>
    <row r="24" spans="1:13" ht="11.25" customHeight="1">
      <c r="A24" s="10" t="s">
        <v>52</v>
      </c>
      <c r="B24" s="40">
        <v>12.71</v>
      </c>
      <c r="C24" s="40">
        <v>9.82</v>
      </c>
      <c r="D24" s="40">
        <v>12.01</v>
      </c>
      <c r="E24" s="40">
        <v>9.2200000000000006</v>
      </c>
      <c r="F24" s="40">
        <v>8.2100000000000009</v>
      </c>
      <c r="G24" s="40">
        <v>1.03</v>
      </c>
      <c r="H24" s="40">
        <v>0.31</v>
      </c>
      <c r="I24" s="40">
        <v>0.25</v>
      </c>
      <c r="J24" s="40">
        <v>-3.57</v>
      </c>
      <c r="K24" s="56" t="s">
        <v>158</v>
      </c>
      <c r="L24" s="56" t="s">
        <v>158</v>
      </c>
      <c r="M24" s="40" t="s">
        <v>251</v>
      </c>
    </row>
    <row r="25" spans="1:13" ht="11.25" customHeight="1">
      <c r="A25" s="10" t="s">
        <v>53</v>
      </c>
      <c r="B25" s="40">
        <v>7.76</v>
      </c>
      <c r="C25" s="40">
        <v>5.14</v>
      </c>
      <c r="D25" s="40">
        <v>2.37</v>
      </c>
      <c r="E25" s="56" t="s">
        <v>158</v>
      </c>
      <c r="F25" s="40">
        <v>6.44</v>
      </c>
      <c r="G25" s="40">
        <v>0.28999999999999998</v>
      </c>
      <c r="H25" s="40">
        <v>-0.68</v>
      </c>
      <c r="I25" s="40">
        <v>0.24</v>
      </c>
      <c r="J25" s="56" t="s">
        <v>158</v>
      </c>
      <c r="K25" s="56" t="s">
        <v>158</v>
      </c>
      <c r="L25" s="56" t="s">
        <v>158</v>
      </c>
      <c r="M25" s="56" t="s">
        <v>158</v>
      </c>
    </row>
    <row r="26" spans="1:13" ht="11.25" customHeight="1">
      <c r="A26" s="12" t="s">
        <v>54</v>
      </c>
      <c r="B26" s="40">
        <v>3.62</v>
      </c>
      <c r="C26" s="40">
        <v>4.8499999999999996</v>
      </c>
      <c r="D26" s="40">
        <v>4.37</v>
      </c>
      <c r="E26" s="40">
        <v>3.46</v>
      </c>
      <c r="F26" s="40">
        <v>3.22</v>
      </c>
      <c r="G26" s="40">
        <v>1.34</v>
      </c>
      <c r="H26" s="56" t="s">
        <v>158</v>
      </c>
      <c r="I26" s="56" t="s">
        <v>158</v>
      </c>
      <c r="J26" s="56" t="s">
        <v>158</v>
      </c>
      <c r="K26" s="56" t="s">
        <v>158</v>
      </c>
      <c r="L26" s="56" t="s">
        <v>158</v>
      </c>
      <c r="M26" s="56" t="s">
        <v>158</v>
      </c>
    </row>
    <row r="27" spans="1:13" ht="11.25" customHeight="1">
      <c r="A27" s="12" t="s">
        <v>55</v>
      </c>
      <c r="B27" s="40">
        <v>8.6300000000000008</v>
      </c>
      <c r="C27" s="40">
        <v>4.33</v>
      </c>
      <c r="D27" s="40">
        <v>5.59</v>
      </c>
      <c r="E27" s="40">
        <v>3.46</v>
      </c>
      <c r="F27" s="40">
        <v>6.65</v>
      </c>
      <c r="G27" s="40">
        <v>-0.61</v>
      </c>
      <c r="H27" s="40">
        <v>-0.6</v>
      </c>
      <c r="I27" s="40">
        <v>-4.5599999999999996</v>
      </c>
      <c r="J27" s="56" t="s">
        <v>158</v>
      </c>
      <c r="K27" s="56" t="s">
        <v>158</v>
      </c>
      <c r="L27" s="56" t="s">
        <v>158</v>
      </c>
      <c r="M27" s="56" t="s">
        <v>158</v>
      </c>
    </row>
    <row r="28" spans="1:13" ht="11.25" customHeight="1">
      <c r="A28" s="12" t="s">
        <v>56</v>
      </c>
      <c r="B28" s="40">
        <v>8.4</v>
      </c>
      <c r="C28" s="40">
        <v>6.27</v>
      </c>
      <c r="D28" s="40">
        <v>4.82</v>
      </c>
      <c r="E28" s="40">
        <v>2.6</v>
      </c>
      <c r="F28" s="40">
        <v>0.17</v>
      </c>
      <c r="G28" s="40">
        <v>2.96</v>
      </c>
      <c r="H28" s="40">
        <v>2.77</v>
      </c>
      <c r="I28" s="40">
        <v>-0.49</v>
      </c>
      <c r="J28" s="56" t="s">
        <v>158</v>
      </c>
      <c r="K28" s="56" t="s">
        <v>158</v>
      </c>
      <c r="L28" s="56" t="s">
        <v>158</v>
      </c>
      <c r="M28" s="56" t="s">
        <v>158</v>
      </c>
    </row>
    <row r="29" spans="1:13" ht="11.25" customHeight="1">
      <c r="A29" s="12" t="s">
        <v>57</v>
      </c>
      <c r="B29" s="56" t="s">
        <v>158</v>
      </c>
      <c r="C29" s="40">
        <v>5.93</v>
      </c>
      <c r="D29" s="40">
        <v>9.08</v>
      </c>
      <c r="E29" s="40">
        <v>17.309999999999999</v>
      </c>
      <c r="F29" s="40">
        <v>-0.9</v>
      </c>
      <c r="G29" s="40">
        <v>-0.9</v>
      </c>
      <c r="H29" s="40">
        <v>3.17</v>
      </c>
      <c r="I29" s="40">
        <v>-0.9</v>
      </c>
      <c r="J29" s="56" t="s">
        <v>158</v>
      </c>
      <c r="K29" s="56" t="s">
        <v>158</v>
      </c>
      <c r="L29" s="56" t="s">
        <v>158</v>
      </c>
      <c r="M29" s="56" t="s">
        <v>158</v>
      </c>
    </row>
    <row r="30" spans="1:13" ht="11.25" customHeight="1">
      <c r="A30" s="12" t="s">
        <v>58</v>
      </c>
      <c r="B30" s="40">
        <v>7.46</v>
      </c>
      <c r="C30" s="40">
        <v>5.13</v>
      </c>
      <c r="D30" s="40">
        <v>4.9400000000000004</v>
      </c>
      <c r="E30" s="56" t="s">
        <v>158</v>
      </c>
      <c r="F30" s="56" t="s">
        <v>158</v>
      </c>
      <c r="G30" s="56" t="s">
        <v>158</v>
      </c>
      <c r="H30" s="40">
        <v>1.74</v>
      </c>
      <c r="I30" s="40">
        <v>-0.19</v>
      </c>
      <c r="J30" s="56" t="s">
        <v>158</v>
      </c>
      <c r="K30" s="56" t="s">
        <v>158</v>
      </c>
      <c r="L30" s="56" t="s">
        <v>158</v>
      </c>
      <c r="M30" s="56" t="s">
        <v>158</v>
      </c>
    </row>
    <row r="31" spans="1:13" ht="11.25" customHeight="1">
      <c r="A31" s="12" t="s">
        <v>59</v>
      </c>
      <c r="B31" s="40">
        <v>9.8000000000000007</v>
      </c>
      <c r="C31" s="40">
        <v>8.59</v>
      </c>
      <c r="D31" s="40">
        <v>8.8000000000000007</v>
      </c>
      <c r="E31" s="40">
        <v>10.54</v>
      </c>
      <c r="F31" s="56" t="s">
        <v>158</v>
      </c>
      <c r="G31" s="56" t="s">
        <v>158</v>
      </c>
      <c r="H31" s="56" t="s">
        <v>158</v>
      </c>
      <c r="I31" s="56" t="s">
        <v>158</v>
      </c>
      <c r="J31" s="56" t="s">
        <v>158</v>
      </c>
      <c r="K31" s="56" t="s">
        <v>158</v>
      </c>
      <c r="L31" s="56" t="s">
        <v>158</v>
      </c>
      <c r="M31" s="56" t="s">
        <v>158</v>
      </c>
    </row>
    <row r="32" spans="1:13" ht="11.25" customHeight="1">
      <c r="A32" s="12" t="s">
        <v>60</v>
      </c>
      <c r="B32" s="56" t="s">
        <v>35</v>
      </c>
      <c r="C32" s="56" t="s">
        <v>35</v>
      </c>
      <c r="D32" s="56" t="s">
        <v>35</v>
      </c>
      <c r="E32" s="56" t="s">
        <v>35</v>
      </c>
      <c r="F32" s="56" t="s">
        <v>35</v>
      </c>
      <c r="G32" s="56" t="s">
        <v>35</v>
      </c>
      <c r="H32" s="56" t="s">
        <v>35</v>
      </c>
      <c r="I32" s="56" t="s">
        <v>35</v>
      </c>
      <c r="J32" s="56" t="s">
        <v>35</v>
      </c>
      <c r="K32" s="56" t="s">
        <v>35</v>
      </c>
      <c r="L32" s="56" t="s">
        <v>35</v>
      </c>
      <c r="M32" s="56" t="s">
        <v>35</v>
      </c>
    </row>
    <row r="33" spans="1:13" ht="11.25" customHeight="1">
      <c r="A33" s="12" t="s">
        <v>61</v>
      </c>
      <c r="B33" s="56" t="s">
        <v>35</v>
      </c>
      <c r="C33" s="56" t="s">
        <v>35</v>
      </c>
      <c r="D33" s="56" t="s">
        <v>35</v>
      </c>
      <c r="E33" s="56" t="s">
        <v>35</v>
      </c>
      <c r="F33" s="56" t="s">
        <v>35</v>
      </c>
      <c r="G33" s="56" t="s">
        <v>35</v>
      </c>
      <c r="H33" s="56" t="s">
        <v>35</v>
      </c>
      <c r="I33" s="56" t="s">
        <v>35</v>
      </c>
      <c r="J33" s="56" t="s">
        <v>35</v>
      </c>
      <c r="K33" s="56" t="s">
        <v>35</v>
      </c>
      <c r="L33" s="56" t="s">
        <v>35</v>
      </c>
      <c r="M33" s="56" t="s">
        <v>35</v>
      </c>
    </row>
    <row r="34" spans="1:13" ht="11.25" customHeight="1">
      <c r="A34" s="12" t="s">
        <v>62</v>
      </c>
      <c r="B34" s="56" t="s">
        <v>35</v>
      </c>
      <c r="C34" s="56" t="s">
        <v>35</v>
      </c>
      <c r="D34" s="56" t="s">
        <v>35</v>
      </c>
      <c r="E34" s="56" t="s">
        <v>35</v>
      </c>
      <c r="F34" s="56" t="s">
        <v>35</v>
      </c>
      <c r="G34" s="56" t="s">
        <v>35</v>
      </c>
      <c r="H34" s="56" t="s">
        <v>35</v>
      </c>
      <c r="I34" s="56" t="s">
        <v>35</v>
      </c>
      <c r="J34" s="56" t="s">
        <v>35</v>
      </c>
      <c r="K34" s="56" t="s">
        <v>35</v>
      </c>
      <c r="L34" s="56" t="s">
        <v>35</v>
      </c>
      <c r="M34" s="56" t="s">
        <v>35</v>
      </c>
    </row>
    <row r="35" spans="1:13" ht="11.25" customHeight="1">
      <c r="A35" s="12" t="s">
        <v>63</v>
      </c>
      <c r="B35" s="56" t="s">
        <v>35</v>
      </c>
      <c r="C35" s="56" t="s">
        <v>35</v>
      </c>
      <c r="D35" s="56" t="s">
        <v>35</v>
      </c>
      <c r="E35" s="56" t="s">
        <v>35</v>
      </c>
      <c r="F35" s="56" t="s">
        <v>35</v>
      </c>
      <c r="G35" s="56" t="s">
        <v>35</v>
      </c>
      <c r="H35" s="56" t="s">
        <v>35</v>
      </c>
      <c r="I35" s="56" t="s">
        <v>35</v>
      </c>
      <c r="J35" s="56" t="s">
        <v>35</v>
      </c>
      <c r="K35" s="56" t="s">
        <v>35</v>
      </c>
      <c r="L35" s="56" t="s">
        <v>35</v>
      </c>
      <c r="M35" s="56" t="s">
        <v>35</v>
      </c>
    </row>
    <row r="36" spans="1:13" ht="11.25" customHeight="1">
      <c r="A36" s="7" t="s">
        <v>64</v>
      </c>
      <c r="B36" s="63" t="s">
        <v>35</v>
      </c>
      <c r="C36" s="63" t="s">
        <v>35</v>
      </c>
      <c r="D36" s="63" t="s">
        <v>35</v>
      </c>
      <c r="E36" s="63" t="s">
        <v>35</v>
      </c>
      <c r="F36" s="63" t="s">
        <v>35</v>
      </c>
      <c r="G36" s="63" t="s">
        <v>35</v>
      </c>
      <c r="H36" s="63" t="s">
        <v>35</v>
      </c>
      <c r="I36" s="63" t="s">
        <v>35</v>
      </c>
      <c r="J36" s="63" t="s">
        <v>35</v>
      </c>
      <c r="K36" s="63" t="s">
        <v>35</v>
      </c>
      <c r="L36" s="63" t="s">
        <v>35</v>
      </c>
      <c r="M36" s="63" t="s">
        <v>35</v>
      </c>
    </row>
    <row r="37" spans="1:13" ht="11.25" customHeight="1">
      <c r="A37" s="12" t="s">
        <v>219</v>
      </c>
      <c r="B37" s="1"/>
      <c r="C37" s="1"/>
      <c r="D37" s="1"/>
      <c r="E37" s="1"/>
      <c r="F37" s="1"/>
      <c r="G37" s="1"/>
      <c r="H37" s="1"/>
      <c r="I37" s="1"/>
      <c r="J37" s="1"/>
      <c r="K37" s="1"/>
      <c r="L37" s="1"/>
      <c r="M37" s="1"/>
    </row>
    <row r="38" spans="1:13" ht="11.25" customHeight="1">
      <c r="A38" s="12" t="s">
        <v>31</v>
      </c>
      <c r="B38" s="1"/>
      <c r="C38" s="1"/>
      <c r="D38" s="1"/>
      <c r="E38" s="1"/>
      <c r="F38" s="1"/>
      <c r="G38" s="1"/>
      <c r="H38" s="1"/>
      <c r="I38" s="1"/>
      <c r="J38" s="1"/>
      <c r="K38" s="1"/>
      <c r="L38" s="1"/>
      <c r="M38" s="1"/>
    </row>
    <row r="39" spans="1:13" ht="11.25" customHeight="1">
      <c r="A39" s="12" t="s">
        <v>39</v>
      </c>
      <c r="B39" s="1"/>
      <c r="C39" s="1"/>
      <c r="D39" s="1"/>
      <c r="E39" s="1"/>
      <c r="F39" s="1"/>
      <c r="G39" s="1"/>
      <c r="H39" s="1"/>
      <c r="I39" s="1"/>
      <c r="J39" s="1"/>
      <c r="K39" s="1"/>
      <c r="L39" s="1"/>
      <c r="M39" s="1"/>
    </row>
    <row r="40" spans="1:13" ht="11.25" customHeight="1">
      <c r="A40" s="12" t="s">
        <v>252</v>
      </c>
      <c r="B40" s="1"/>
      <c r="C40" s="1"/>
      <c r="D40" s="1"/>
      <c r="E40" s="1"/>
      <c r="F40" s="1"/>
      <c r="G40" s="1"/>
      <c r="H40" s="1"/>
      <c r="I40" s="1"/>
      <c r="J40" s="1"/>
      <c r="K40" s="1"/>
      <c r="L40" s="1"/>
      <c r="M40" s="1"/>
    </row>
    <row r="41" spans="1:13" ht="11.25" customHeight="1">
      <c r="A41" s="12" t="s">
        <v>161</v>
      </c>
      <c r="B41" s="1"/>
      <c r="C41" s="1"/>
      <c r="D41" s="1"/>
      <c r="E41" s="1"/>
      <c r="F41" s="1"/>
      <c r="G41" s="1"/>
      <c r="H41" s="1"/>
      <c r="I41" s="1"/>
      <c r="J41" s="47"/>
      <c r="K41" s="47"/>
      <c r="L41" s="1"/>
      <c r="M41" s="1"/>
    </row>
    <row r="42" spans="1:13" ht="11.25" customHeight="1"/>
  </sheetData>
  <pageMargins left="0.66700000000000004" right="0.66700000000000004" top="0.66700000000000004" bottom="0.72" header="0" footer="0"/>
  <pageSetup firstPageNumber="93" orientation="portrait" useFirstPageNumber="1" copies="3"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E2DB3-5F9D-40F7-BB14-AE8657BA2B01}">
  <sheetPr transitionEvaluation="1" codeName="Sheet80"/>
  <dimension ref="A1:M48"/>
  <sheetViews>
    <sheetView workbookViewId="0">
      <selection sqref="A1:A1048576"/>
    </sheetView>
  </sheetViews>
  <sheetFormatPr defaultColWidth="9.7109375" defaultRowHeight="11.25"/>
  <cols>
    <col min="1" max="1" width="11.140625" style="9" customWidth="1"/>
    <col min="2" max="13" width="12.7109375" style="9" customWidth="1"/>
    <col min="14" max="16384" width="9.7109375" style="9"/>
  </cols>
  <sheetData>
    <row r="1" spans="1:13" ht="11.25" customHeight="1">
      <c r="A1" s="13" t="s">
        <v>253</v>
      </c>
      <c r="B1" s="15"/>
      <c r="C1" s="15"/>
      <c r="D1" s="14"/>
      <c r="E1" s="14"/>
      <c r="F1" s="14"/>
      <c r="G1" s="14"/>
      <c r="H1" s="14"/>
      <c r="I1" s="14"/>
      <c r="J1" s="14"/>
      <c r="K1" s="14"/>
      <c r="L1" s="14"/>
      <c r="M1" s="14"/>
    </row>
    <row r="2" spans="1:13" ht="33.75">
      <c r="A2" s="79" t="s">
        <v>140</v>
      </c>
      <c r="B2" s="51" t="s">
        <v>151</v>
      </c>
      <c r="C2" s="80" t="s">
        <v>152</v>
      </c>
      <c r="D2" s="80" t="s">
        <v>141</v>
      </c>
      <c r="E2" s="80" t="s">
        <v>142</v>
      </c>
      <c r="F2" s="80" t="s">
        <v>143</v>
      </c>
      <c r="G2" s="80" t="s">
        <v>144</v>
      </c>
      <c r="H2" s="80" t="s">
        <v>145</v>
      </c>
      <c r="I2" s="80" t="s">
        <v>146</v>
      </c>
      <c r="J2" s="80" t="s">
        <v>147</v>
      </c>
      <c r="K2" s="80" t="s">
        <v>148</v>
      </c>
      <c r="L2" s="80" t="s">
        <v>149</v>
      </c>
      <c r="M2" s="80" t="s">
        <v>150</v>
      </c>
    </row>
    <row r="3" spans="1:13" ht="11.25" customHeight="1">
      <c r="A3" s="12" t="s">
        <v>75</v>
      </c>
      <c r="B3" s="40">
        <v>2.39</v>
      </c>
      <c r="C3" s="40">
        <v>6.65</v>
      </c>
      <c r="D3" s="40">
        <v>5.69</v>
      </c>
      <c r="E3" s="40">
        <v>4.47</v>
      </c>
      <c r="F3" s="40">
        <v>3.72</v>
      </c>
      <c r="G3" s="40">
        <v>3.3</v>
      </c>
      <c r="H3" s="40">
        <v>2.5</v>
      </c>
      <c r="I3" s="40">
        <v>1.66</v>
      </c>
      <c r="J3" s="40">
        <v>1.99</v>
      </c>
      <c r="K3" s="40">
        <v>3.18</v>
      </c>
      <c r="L3" s="40">
        <v>4.25</v>
      </c>
      <c r="M3" s="40">
        <v>3.27</v>
      </c>
    </row>
    <row r="4" spans="1:13" ht="11.25" customHeight="1">
      <c r="A4" s="12" t="s">
        <v>76</v>
      </c>
      <c r="B4" s="40">
        <v>3.35</v>
      </c>
      <c r="C4" s="40">
        <v>6.63</v>
      </c>
      <c r="D4" s="40">
        <v>4.37</v>
      </c>
      <c r="E4" s="40">
        <v>5.41</v>
      </c>
      <c r="F4" s="40">
        <v>6.16</v>
      </c>
      <c r="G4" s="40">
        <v>5.83</v>
      </c>
      <c r="H4" s="40">
        <v>5.41</v>
      </c>
      <c r="I4" s="40">
        <v>6.02</v>
      </c>
      <c r="J4" s="40">
        <v>8.75</v>
      </c>
      <c r="K4" s="40">
        <v>8.86</v>
      </c>
      <c r="L4" s="40">
        <v>9.84</v>
      </c>
      <c r="M4" s="40">
        <v>11.8</v>
      </c>
    </row>
    <row r="5" spans="1:13" ht="11.25" customHeight="1">
      <c r="A5" s="12" t="s">
        <v>77</v>
      </c>
      <c r="B5" s="40">
        <v>19.489999999999998</v>
      </c>
      <c r="C5" s="40">
        <v>20.09</v>
      </c>
      <c r="D5" s="40">
        <v>8.42</v>
      </c>
      <c r="E5" s="40">
        <v>5.18</v>
      </c>
      <c r="F5" s="40">
        <v>3.29</v>
      </c>
      <c r="G5" s="40">
        <v>2.64</v>
      </c>
      <c r="H5" s="40">
        <v>2.57</v>
      </c>
      <c r="I5" s="40">
        <v>2.17</v>
      </c>
      <c r="J5" s="40">
        <v>1.78</v>
      </c>
      <c r="K5" s="40">
        <v>2.0299999999999998</v>
      </c>
      <c r="L5" s="40">
        <v>2.38</v>
      </c>
      <c r="M5" s="40">
        <v>2.14</v>
      </c>
    </row>
    <row r="6" spans="1:13" ht="11.25" customHeight="1">
      <c r="A6" s="12" t="s">
        <v>78</v>
      </c>
      <c r="B6" s="40">
        <v>1.5</v>
      </c>
      <c r="C6" s="40">
        <v>6.53</v>
      </c>
      <c r="D6" s="40">
        <v>5.33</v>
      </c>
      <c r="E6" s="40">
        <v>4.96</v>
      </c>
      <c r="F6" s="40">
        <v>3.61</v>
      </c>
      <c r="G6" s="40">
        <v>2.96</v>
      </c>
      <c r="H6" s="40">
        <v>3.57</v>
      </c>
      <c r="I6" s="40">
        <v>10.02</v>
      </c>
      <c r="J6" s="40">
        <v>12.77</v>
      </c>
      <c r="K6" s="40">
        <v>12.93</v>
      </c>
      <c r="L6" s="40">
        <v>13.26</v>
      </c>
      <c r="M6" s="40">
        <v>14.67</v>
      </c>
    </row>
    <row r="7" spans="1:13" ht="11.25" customHeight="1">
      <c r="A7" s="12" t="s">
        <v>79</v>
      </c>
      <c r="B7" s="40">
        <v>15.36</v>
      </c>
      <c r="C7" s="40">
        <v>14.46</v>
      </c>
      <c r="D7" s="40">
        <v>11.26</v>
      </c>
      <c r="E7" s="40">
        <v>10.71</v>
      </c>
      <c r="F7" s="40">
        <v>10.5</v>
      </c>
      <c r="G7" s="40">
        <v>8.8000000000000007</v>
      </c>
      <c r="H7" s="40">
        <v>8.15</v>
      </c>
      <c r="I7" s="40">
        <v>8.8699999999999992</v>
      </c>
      <c r="J7" s="40">
        <v>8.41</v>
      </c>
      <c r="K7" s="40">
        <v>6.92</v>
      </c>
      <c r="L7" s="40">
        <v>6.19</v>
      </c>
      <c r="M7" s="40">
        <v>5.49</v>
      </c>
    </row>
    <row r="8" spans="1:13" ht="11.25" customHeight="1">
      <c r="A8" s="12" t="s">
        <v>80</v>
      </c>
      <c r="B8" s="40">
        <v>5.78</v>
      </c>
      <c r="C8" s="40">
        <v>4.8499999999999996</v>
      </c>
      <c r="D8" s="40">
        <v>6.73</v>
      </c>
      <c r="E8" s="40">
        <v>7.86</v>
      </c>
      <c r="F8" s="40">
        <v>6.33</v>
      </c>
      <c r="G8" s="40">
        <v>5.0599999999999996</v>
      </c>
      <c r="H8" s="40">
        <v>4.83</v>
      </c>
      <c r="I8" s="40">
        <v>3.64</v>
      </c>
      <c r="J8" s="40">
        <v>4.49</v>
      </c>
      <c r="K8" s="40">
        <v>4.09</v>
      </c>
      <c r="L8" s="40">
        <v>3.6</v>
      </c>
      <c r="M8" s="40">
        <v>3.91</v>
      </c>
    </row>
    <row r="9" spans="1:13" ht="11.25" customHeight="1">
      <c r="A9" s="12" t="s">
        <v>81</v>
      </c>
      <c r="B9" s="40">
        <v>4.59</v>
      </c>
      <c r="C9" s="40">
        <v>6.26</v>
      </c>
      <c r="D9" s="40">
        <v>7.75</v>
      </c>
      <c r="E9" s="40">
        <v>6.45</v>
      </c>
      <c r="F9" s="40">
        <v>5.78</v>
      </c>
      <c r="G9" s="40">
        <v>4.76</v>
      </c>
      <c r="H9" s="40">
        <v>4.6100000000000003</v>
      </c>
      <c r="I9" s="40">
        <v>4.2</v>
      </c>
      <c r="J9" s="40">
        <v>5.86</v>
      </c>
      <c r="K9" s="40">
        <v>6.18</v>
      </c>
      <c r="L9" s="40">
        <v>6.05</v>
      </c>
      <c r="M9" s="40">
        <v>5.41</v>
      </c>
    </row>
    <row r="10" spans="1:13" ht="11.25" customHeight="1">
      <c r="A10" s="12" t="s">
        <v>82</v>
      </c>
      <c r="B10" s="40">
        <v>7.43</v>
      </c>
      <c r="C10" s="40">
        <v>10.42</v>
      </c>
      <c r="D10" s="40">
        <v>10.69</v>
      </c>
      <c r="E10" s="40">
        <v>6.19</v>
      </c>
      <c r="F10" s="40">
        <v>6.2</v>
      </c>
      <c r="G10" s="40">
        <v>5.05</v>
      </c>
      <c r="H10" s="40">
        <v>4.75</v>
      </c>
      <c r="I10" s="40">
        <v>5.61</v>
      </c>
      <c r="J10" s="40">
        <v>8.84</v>
      </c>
      <c r="K10" s="40">
        <v>8.02</v>
      </c>
      <c r="L10" s="40">
        <v>6.49</v>
      </c>
      <c r="M10" s="40">
        <v>5.44</v>
      </c>
    </row>
    <row r="11" spans="1:13" ht="11.25" customHeight="1">
      <c r="A11" s="12" t="s">
        <v>83</v>
      </c>
      <c r="B11" s="40">
        <v>5.56</v>
      </c>
      <c r="C11" s="40">
        <v>3.13</v>
      </c>
      <c r="D11" s="40">
        <v>5.28</v>
      </c>
      <c r="E11" s="40">
        <v>8.1</v>
      </c>
      <c r="F11" s="40">
        <v>5.4</v>
      </c>
      <c r="G11" s="40">
        <v>4.49</v>
      </c>
      <c r="H11" s="40">
        <v>4.9000000000000004</v>
      </c>
      <c r="I11" s="40">
        <v>5.24</v>
      </c>
      <c r="J11" s="40">
        <v>6.52</v>
      </c>
      <c r="K11" s="40">
        <v>6.66</v>
      </c>
      <c r="L11" s="40">
        <v>7.28</v>
      </c>
      <c r="M11" s="40">
        <v>6.52</v>
      </c>
    </row>
    <row r="12" spans="1:13" ht="11.25" customHeight="1">
      <c r="A12" s="12" t="s">
        <v>40</v>
      </c>
      <c r="B12" s="40">
        <v>6.54</v>
      </c>
      <c r="C12" s="40">
        <v>6.23</v>
      </c>
      <c r="D12" s="40">
        <v>7.96</v>
      </c>
      <c r="E12" s="40">
        <v>7.06</v>
      </c>
      <c r="F12" s="40">
        <v>6.7</v>
      </c>
      <c r="G12" s="40">
        <v>6.27</v>
      </c>
      <c r="H12" s="40">
        <v>5.56</v>
      </c>
      <c r="I12" s="40">
        <v>5.2</v>
      </c>
      <c r="J12" s="40">
        <v>6.87</v>
      </c>
      <c r="K12" s="40">
        <v>6.67</v>
      </c>
      <c r="L12" s="40">
        <v>5.75</v>
      </c>
      <c r="M12" s="40">
        <v>4.38</v>
      </c>
    </row>
    <row r="13" spans="1:13" ht="11.25" customHeight="1">
      <c r="A13" s="12" t="s">
        <v>41</v>
      </c>
      <c r="B13" s="40">
        <v>4.4800000000000004</v>
      </c>
      <c r="C13" s="40">
        <v>3.92</v>
      </c>
      <c r="D13" s="40">
        <v>9.39</v>
      </c>
      <c r="E13" s="40">
        <v>9.1199999999999992</v>
      </c>
      <c r="F13" s="40">
        <v>6.09</v>
      </c>
      <c r="G13" s="40">
        <v>7.74</v>
      </c>
      <c r="H13" s="40">
        <v>14.13</v>
      </c>
      <c r="I13" s="40">
        <v>19.46</v>
      </c>
      <c r="J13" s="40">
        <v>20.079999999999998</v>
      </c>
      <c r="K13" s="40">
        <v>19.510000000000002</v>
      </c>
      <c r="L13" s="40">
        <v>17.399999999999999</v>
      </c>
      <c r="M13" s="40">
        <v>18.45</v>
      </c>
    </row>
    <row r="14" spans="1:13" ht="11.25" customHeight="1">
      <c r="A14" s="12" t="s">
        <v>42</v>
      </c>
      <c r="B14" s="40">
        <v>21.39</v>
      </c>
      <c r="C14" s="40">
        <v>20.69</v>
      </c>
      <c r="D14" s="40">
        <v>14.29</v>
      </c>
      <c r="E14" s="40">
        <v>11.01</v>
      </c>
      <c r="F14" s="40">
        <v>9.68</v>
      </c>
      <c r="G14" s="40">
        <v>6.35</v>
      </c>
      <c r="H14" s="40">
        <v>5.07</v>
      </c>
      <c r="I14" s="40">
        <v>4.57</v>
      </c>
      <c r="J14" s="40">
        <v>4.4000000000000004</v>
      </c>
      <c r="K14" s="40">
        <v>2.86</v>
      </c>
      <c r="L14" s="40">
        <v>1.87</v>
      </c>
      <c r="M14" s="40">
        <v>1.02</v>
      </c>
    </row>
    <row r="15" spans="1:13" ht="11.25" customHeight="1">
      <c r="A15" s="12" t="s">
        <v>43</v>
      </c>
      <c r="B15" s="40">
        <v>1.05</v>
      </c>
      <c r="C15" s="40">
        <v>2.41</v>
      </c>
      <c r="D15" s="40">
        <v>5.51</v>
      </c>
      <c r="E15" s="40">
        <v>5.9</v>
      </c>
      <c r="F15" s="40">
        <v>4.82</v>
      </c>
      <c r="G15" s="40">
        <v>4.01</v>
      </c>
      <c r="H15" s="40">
        <v>3.55</v>
      </c>
      <c r="I15" s="40">
        <v>4.12</v>
      </c>
      <c r="J15" s="40">
        <v>4.22</v>
      </c>
      <c r="K15" s="40">
        <v>4.32</v>
      </c>
      <c r="L15" s="40">
        <v>5.07</v>
      </c>
      <c r="M15" s="40">
        <v>7.25</v>
      </c>
    </row>
    <row r="16" spans="1:13" ht="11.25" customHeight="1">
      <c r="A16" s="12" t="s">
        <v>44</v>
      </c>
      <c r="B16" s="40">
        <v>11.85</v>
      </c>
      <c r="C16" s="40">
        <v>11.56</v>
      </c>
      <c r="D16" s="40">
        <v>10.130000000000001</v>
      </c>
      <c r="E16" s="40">
        <v>7.02</v>
      </c>
      <c r="F16" s="40">
        <v>4.8499999999999996</v>
      </c>
      <c r="G16" s="40">
        <v>4.6900000000000004</v>
      </c>
      <c r="H16" s="40">
        <v>5.88</v>
      </c>
      <c r="I16" s="40">
        <v>5.97</v>
      </c>
      <c r="J16" s="40">
        <v>6.7</v>
      </c>
      <c r="K16" s="40">
        <v>5.61</v>
      </c>
      <c r="L16" s="40">
        <v>4.09</v>
      </c>
      <c r="M16" s="40">
        <v>4.24</v>
      </c>
    </row>
    <row r="17" spans="1:13" ht="11.25" customHeight="1">
      <c r="A17" s="12" t="s">
        <v>45</v>
      </c>
      <c r="B17" s="40">
        <v>3.44</v>
      </c>
      <c r="C17" s="40">
        <v>1.81</v>
      </c>
      <c r="D17" s="40">
        <v>6.5</v>
      </c>
      <c r="E17" s="40">
        <v>6.67</v>
      </c>
      <c r="F17" s="40">
        <v>6.75</v>
      </c>
      <c r="G17" s="40">
        <v>5.03</v>
      </c>
      <c r="H17" s="40">
        <v>4.3499999999999996</v>
      </c>
      <c r="I17" s="40">
        <v>6.04</v>
      </c>
      <c r="J17" s="40">
        <v>7.56</v>
      </c>
      <c r="K17" s="40">
        <v>7.46</v>
      </c>
      <c r="L17" s="40">
        <v>7.46</v>
      </c>
      <c r="M17" s="40">
        <v>7.3</v>
      </c>
    </row>
    <row r="18" spans="1:13" ht="11.25" customHeight="1">
      <c r="A18" s="12" t="s">
        <v>46</v>
      </c>
      <c r="B18" s="40">
        <v>7.26</v>
      </c>
      <c r="C18" s="40">
        <v>7.58</v>
      </c>
      <c r="D18" s="40">
        <v>10.33</v>
      </c>
      <c r="E18" s="40">
        <v>6.06</v>
      </c>
      <c r="F18" s="40">
        <v>4.9400000000000004</v>
      </c>
      <c r="G18" s="40">
        <v>3.61</v>
      </c>
      <c r="H18" s="40">
        <v>5.3</v>
      </c>
      <c r="I18" s="40">
        <v>6.08</v>
      </c>
      <c r="J18" s="40">
        <v>7.65</v>
      </c>
      <c r="K18" s="40">
        <v>6.13</v>
      </c>
      <c r="L18" s="40">
        <v>7.18</v>
      </c>
      <c r="M18" s="40">
        <v>8.91</v>
      </c>
    </row>
    <row r="19" spans="1:13" ht="11.25" customHeight="1">
      <c r="A19" s="10" t="s">
        <v>47</v>
      </c>
      <c r="B19" s="40">
        <v>13.7</v>
      </c>
      <c r="C19" s="40">
        <v>11.33</v>
      </c>
      <c r="D19" s="40">
        <v>8.8800000000000008</v>
      </c>
      <c r="E19" s="40">
        <v>7.33</v>
      </c>
      <c r="F19" s="40">
        <v>7.17</v>
      </c>
      <c r="G19" s="40">
        <v>6.18</v>
      </c>
      <c r="H19" s="40">
        <v>6.4</v>
      </c>
      <c r="I19" s="40">
        <v>7.38</v>
      </c>
      <c r="J19" s="40">
        <v>8.35</v>
      </c>
      <c r="K19" s="40">
        <v>5.93</v>
      </c>
      <c r="L19" s="40">
        <v>6.48</v>
      </c>
      <c r="M19" s="40">
        <v>7.45</v>
      </c>
    </row>
    <row r="20" spans="1:13" ht="11.25" customHeight="1">
      <c r="A20" s="10" t="s">
        <v>48</v>
      </c>
      <c r="B20" s="40">
        <v>7.15</v>
      </c>
      <c r="C20" s="40">
        <v>6.66</v>
      </c>
      <c r="D20" s="40">
        <v>7.6</v>
      </c>
      <c r="E20" s="40">
        <v>6.86</v>
      </c>
      <c r="F20" s="40">
        <v>5.67</v>
      </c>
      <c r="G20" s="40">
        <v>5.53</v>
      </c>
      <c r="H20" s="40">
        <v>6</v>
      </c>
      <c r="I20" s="40">
        <v>8.7200000000000006</v>
      </c>
      <c r="J20" s="40">
        <v>8.91</v>
      </c>
      <c r="K20" s="40">
        <v>8.3800000000000008</v>
      </c>
      <c r="L20" s="40">
        <v>6.77</v>
      </c>
      <c r="M20" s="40">
        <v>5.56</v>
      </c>
    </row>
    <row r="21" spans="1:13" ht="11.25" customHeight="1">
      <c r="A21" s="10" t="s">
        <v>49</v>
      </c>
      <c r="B21" s="40">
        <v>5.64</v>
      </c>
      <c r="C21" s="40">
        <v>6.03</v>
      </c>
      <c r="D21" s="40">
        <v>10.37</v>
      </c>
      <c r="E21" s="40">
        <v>9.98</v>
      </c>
      <c r="F21" s="40">
        <v>5.07</v>
      </c>
      <c r="G21" s="40">
        <v>8.99</v>
      </c>
      <c r="H21" s="40">
        <v>8.0500000000000007</v>
      </c>
      <c r="I21" s="40">
        <v>12.19</v>
      </c>
      <c r="J21" s="40">
        <v>12.56</v>
      </c>
      <c r="K21" s="40">
        <v>11.68</v>
      </c>
      <c r="L21" s="40">
        <v>8.58</v>
      </c>
      <c r="M21" s="40">
        <v>6.66</v>
      </c>
    </row>
    <row r="22" spans="1:13" ht="11.25" customHeight="1">
      <c r="A22" s="10" t="s">
        <v>50</v>
      </c>
      <c r="B22" s="40">
        <v>9.9600000000000009</v>
      </c>
      <c r="C22" s="40">
        <v>9.43</v>
      </c>
      <c r="D22" s="40">
        <v>9.19</v>
      </c>
      <c r="E22" s="40">
        <v>5.97</v>
      </c>
      <c r="F22" s="40">
        <v>5.19</v>
      </c>
      <c r="G22" s="40">
        <v>3.8</v>
      </c>
      <c r="H22" s="40">
        <v>3.44</v>
      </c>
      <c r="I22" s="40">
        <v>3</v>
      </c>
      <c r="J22" s="40">
        <v>3.42</v>
      </c>
      <c r="K22" s="40">
        <v>3.7</v>
      </c>
      <c r="L22" s="40">
        <v>1.01</v>
      </c>
      <c r="M22" s="40">
        <v>0.35</v>
      </c>
    </row>
    <row r="23" spans="1:13" ht="11.25" customHeight="1">
      <c r="A23" s="10" t="s">
        <v>51</v>
      </c>
      <c r="B23" s="40">
        <v>0.28999999999999998</v>
      </c>
      <c r="C23" s="40">
        <v>-7.0000000000000007E-2</v>
      </c>
      <c r="D23" s="40">
        <v>7.01</v>
      </c>
      <c r="E23" s="40">
        <v>6.51</v>
      </c>
      <c r="F23" s="40">
        <v>6.3</v>
      </c>
      <c r="G23" s="40">
        <v>6.61</v>
      </c>
      <c r="H23" s="40">
        <v>8.31</v>
      </c>
      <c r="I23" s="40">
        <v>9.6</v>
      </c>
      <c r="J23" s="40">
        <v>9.24</v>
      </c>
      <c r="K23" s="40">
        <v>6.06</v>
      </c>
      <c r="L23" s="40">
        <v>4.63</v>
      </c>
      <c r="M23" s="40">
        <v>5.01</v>
      </c>
    </row>
    <row r="24" spans="1:13" ht="11.25" customHeight="1">
      <c r="A24" s="10" t="s">
        <v>52</v>
      </c>
      <c r="B24" s="40">
        <v>6.2</v>
      </c>
      <c r="C24" s="40">
        <v>4.8899999999999997</v>
      </c>
      <c r="D24" s="40">
        <v>15.1</v>
      </c>
      <c r="E24" s="40">
        <v>11.99</v>
      </c>
      <c r="F24" s="40">
        <v>11.7</v>
      </c>
      <c r="G24" s="40">
        <v>10</v>
      </c>
      <c r="H24" s="40">
        <v>8.31</v>
      </c>
      <c r="I24" s="40">
        <v>8.34</v>
      </c>
      <c r="J24" s="40">
        <v>7.07</v>
      </c>
      <c r="K24" s="40">
        <v>4.1399999999999997</v>
      </c>
      <c r="L24" s="40">
        <v>4.13</v>
      </c>
      <c r="M24" s="40">
        <v>5.28</v>
      </c>
    </row>
    <row r="25" spans="1:13" ht="11.25" customHeight="1">
      <c r="A25" s="10" t="s">
        <v>53</v>
      </c>
      <c r="B25" s="40">
        <v>5.33</v>
      </c>
      <c r="C25" s="40">
        <v>5.39</v>
      </c>
      <c r="D25" s="40">
        <v>9.5399999999999991</v>
      </c>
      <c r="E25" s="40">
        <v>7.43</v>
      </c>
      <c r="F25" s="40">
        <v>4.54</v>
      </c>
      <c r="G25" s="40">
        <v>3.11</v>
      </c>
      <c r="H25" s="40">
        <v>4.6100000000000003</v>
      </c>
      <c r="I25" s="40">
        <v>6.3</v>
      </c>
      <c r="J25" s="40">
        <v>6.62</v>
      </c>
      <c r="K25" s="40">
        <v>5.53</v>
      </c>
      <c r="L25" s="40">
        <v>3.78</v>
      </c>
      <c r="M25" s="40">
        <v>3.71</v>
      </c>
    </row>
    <row r="26" spans="1:13" ht="11.25" customHeight="1">
      <c r="A26" s="12" t="s">
        <v>54</v>
      </c>
      <c r="B26" s="40">
        <v>3</v>
      </c>
      <c r="C26" s="40">
        <v>1.83</v>
      </c>
      <c r="D26" s="40">
        <v>10.5</v>
      </c>
      <c r="E26" s="40">
        <v>9.18</v>
      </c>
      <c r="F26" s="40">
        <v>7.52</v>
      </c>
      <c r="G26" s="40">
        <v>7.45</v>
      </c>
      <c r="H26" s="40">
        <v>8.51</v>
      </c>
      <c r="I26" s="40">
        <v>7.43</v>
      </c>
      <c r="J26" s="40">
        <v>8</v>
      </c>
      <c r="K26" s="40">
        <v>9.8000000000000007</v>
      </c>
      <c r="L26" s="40">
        <v>8.34</v>
      </c>
      <c r="M26" s="40">
        <v>10.27</v>
      </c>
    </row>
    <row r="27" spans="1:13" ht="11.25" customHeight="1">
      <c r="A27" s="12" t="s">
        <v>55</v>
      </c>
      <c r="B27" s="40">
        <v>15.44</v>
      </c>
      <c r="C27" s="40">
        <v>21.23</v>
      </c>
      <c r="D27" s="40">
        <v>11.07</v>
      </c>
      <c r="E27" s="40">
        <v>8.69</v>
      </c>
      <c r="F27" s="40">
        <v>7.49</v>
      </c>
      <c r="G27" s="40">
        <v>6.69</v>
      </c>
      <c r="H27" s="40">
        <v>6.62</v>
      </c>
      <c r="I27" s="40">
        <v>6.55</v>
      </c>
      <c r="J27" s="40">
        <v>7.46</v>
      </c>
      <c r="K27" s="40">
        <v>7.63</v>
      </c>
      <c r="L27" s="40">
        <v>6.11</v>
      </c>
      <c r="M27" s="40">
        <v>3.75</v>
      </c>
    </row>
    <row r="28" spans="1:13" ht="11.25" customHeight="1">
      <c r="A28" s="12" t="s">
        <v>56</v>
      </c>
      <c r="B28" s="40">
        <v>4.29</v>
      </c>
      <c r="C28" s="40">
        <v>3.18</v>
      </c>
      <c r="D28" s="40">
        <v>10.68</v>
      </c>
      <c r="E28" s="40">
        <v>8.4600000000000009</v>
      </c>
      <c r="F28" s="40">
        <v>6.82</v>
      </c>
      <c r="G28" s="40">
        <v>6.13</v>
      </c>
      <c r="H28" s="40">
        <v>6.12</v>
      </c>
      <c r="I28" s="40">
        <v>7.22</v>
      </c>
      <c r="J28" s="40">
        <v>8.1</v>
      </c>
      <c r="K28" s="40">
        <v>8.52</v>
      </c>
      <c r="L28" s="40">
        <v>8.49</v>
      </c>
      <c r="M28" s="40">
        <v>11.66</v>
      </c>
    </row>
    <row r="29" spans="1:13" ht="11.25" customHeight="1">
      <c r="A29" s="12" t="s">
        <v>57</v>
      </c>
      <c r="B29" s="40">
        <v>17.96</v>
      </c>
      <c r="C29" s="40">
        <v>11.16</v>
      </c>
      <c r="D29" s="40">
        <v>8.32</v>
      </c>
      <c r="E29" s="40">
        <v>10.68</v>
      </c>
      <c r="F29" s="40">
        <v>10.62</v>
      </c>
      <c r="G29" s="40">
        <v>4.41</v>
      </c>
      <c r="H29" s="40">
        <v>11.03</v>
      </c>
      <c r="I29" s="40">
        <v>9.68</v>
      </c>
      <c r="J29" s="40">
        <v>6.32</v>
      </c>
      <c r="K29" s="40">
        <v>9.6199999999999992</v>
      </c>
      <c r="L29" s="40">
        <v>8.56</v>
      </c>
      <c r="M29" s="40">
        <v>8.98</v>
      </c>
    </row>
    <row r="30" spans="1:13" ht="11.25" customHeight="1">
      <c r="A30" s="12" t="s">
        <v>58</v>
      </c>
      <c r="B30" s="40">
        <v>7.84</v>
      </c>
      <c r="C30" s="40">
        <v>10.41</v>
      </c>
      <c r="D30" s="40">
        <v>12.66</v>
      </c>
      <c r="E30" s="40">
        <v>9.2899999999999991</v>
      </c>
      <c r="F30" s="40">
        <v>8.0500000000000007</v>
      </c>
      <c r="G30" s="40">
        <v>6.32</v>
      </c>
      <c r="H30" s="40">
        <v>6.18</v>
      </c>
      <c r="I30" s="40">
        <v>5.34</v>
      </c>
      <c r="J30" s="40">
        <v>6.61</v>
      </c>
      <c r="K30" s="40">
        <v>7.53</v>
      </c>
      <c r="L30" s="40">
        <v>5.55</v>
      </c>
      <c r="M30" s="40">
        <v>4.32</v>
      </c>
    </row>
    <row r="31" spans="1:13" ht="11.25" customHeight="1">
      <c r="A31" s="12" t="s">
        <v>59</v>
      </c>
      <c r="B31" s="40">
        <v>5.92</v>
      </c>
      <c r="C31" s="40">
        <v>3.96</v>
      </c>
      <c r="D31" s="40">
        <v>12.73</v>
      </c>
      <c r="E31" s="40">
        <v>10.220000000000001</v>
      </c>
      <c r="F31" s="40">
        <v>12.25</v>
      </c>
      <c r="G31" s="40">
        <v>11.22</v>
      </c>
      <c r="H31" s="40">
        <v>9.57</v>
      </c>
      <c r="I31" s="40">
        <v>8.17</v>
      </c>
      <c r="J31" s="40">
        <v>9.1300000000000008</v>
      </c>
      <c r="K31" s="40">
        <v>8.9600000000000009</v>
      </c>
      <c r="L31" s="40">
        <v>8.08</v>
      </c>
      <c r="M31" s="40">
        <v>8.6999999999999993</v>
      </c>
    </row>
    <row r="32" spans="1:13" ht="11.25" customHeight="1">
      <c r="A32" s="12" t="s">
        <v>60</v>
      </c>
      <c r="B32" s="56" t="s">
        <v>158</v>
      </c>
      <c r="C32" s="56" t="s">
        <v>158</v>
      </c>
      <c r="D32" s="40">
        <v>16.2</v>
      </c>
      <c r="E32" s="40">
        <v>11.85</v>
      </c>
      <c r="F32" s="40">
        <v>10.07</v>
      </c>
      <c r="G32" s="40">
        <v>9.11</v>
      </c>
      <c r="H32" s="40">
        <v>9.44</v>
      </c>
      <c r="I32" s="40">
        <v>8.66</v>
      </c>
      <c r="J32" s="40">
        <v>10.4</v>
      </c>
      <c r="K32" s="40">
        <v>11.06</v>
      </c>
      <c r="L32" s="40">
        <v>9.92</v>
      </c>
      <c r="M32" s="40">
        <v>6.88</v>
      </c>
    </row>
    <row r="33" spans="1:13" ht="11.25" customHeight="1">
      <c r="A33" s="12" t="s">
        <v>61</v>
      </c>
      <c r="B33" s="40">
        <v>6.88</v>
      </c>
      <c r="C33" s="40">
        <v>6.96</v>
      </c>
      <c r="D33" s="40">
        <v>13.96</v>
      </c>
      <c r="E33" s="40">
        <v>11.16</v>
      </c>
      <c r="F33" s="40">
        <v>10.43</v>
      </c>
      <c r="G33" s="40">
        <v>7.1</v>
      </c>
      <c r="H33" s="40">
        <v>6.35</v>
      </c>
      <c r="I33" s="40">
        <v>6.15</v>
      </c>
      <c r="J33" s="40">
        <v>6.53</v>
      </c>
      <c r="K33" s="40">
        <v>7.92</v>
      </c>
      <c r="L33" s="40">
        <v>7.6</v>
      </c>
      <c r="M33" s="40">
        <v>8.11</v>
      </c>
    </row>
    <row r="34" spans="1:13" ht="11.25" customHeight="1">
      <c r="A34" s="12" t="s">
        <v>62</v>
      </c>
      <c r="B34" s="40">
        <v>7.6</v>
      </c>
      <c r="C34" s="40">
        <v>8.4700000000000006</v>
      </c>
      <c r="D34" s="40">
        <v>12.43</v>
      </c>
      <c r="E34" s="40">
        <v>11.77</v>
      </c>
      <c r="F34" s="40">
        <v>9.82</v>
      </c>
      <c r="G34" s="40">
        <v>8.41</v>
      </c>
      <c r="H34" s="40">
        <v>8.8800000000000008</v>
      </c>
      <c r="I34" s="40">
        <v>11.51</v>
      </c>
      <c r="J34" s="40">
        <v>14.06</v>
      </c>
      <c r="K34" s="40">
        <v>12.49</v>
      </c>
      <c r="L34" s="40">
        <v>9.3699999999999992</v>
      </c>
      <c r="M34" s="40">
        <v>8.3000000000000007</v>
      </c>
    </row>
    <row r="35" spans="1:13" ht="11.25" customHeight="1">
      <c r="A35" s="12" t="s">
        <v>63</v>
      </c>
      <c r="B35" s="40">
        <v>9.08</v>
      </c>
      <c r="C35" s="40">
        <v>9.57</v>
      </c>
      <c r="D35" s="40">
        <v>13.5</v>
      </c>
      <c r="E35" s="40">
        <v>11.91</v>
      </c>
      <c r="F35" s="40">
        <v>10.69</v>
      </c>
      <c r="G35" s="40">
        <v>8.2799999999999994</v>
      </c>
      <c r="H35" s="40">
        <v>8.24</v>
      </c>
      <c r="I35" s="40">
        <v>8.94</v>
      </c>
      <c r="J35" s="40">
        <v>12.5</v>
      </c>
      <c r="K35" s="40">
        <v>13.13</v>
      </c>
      <c r="L35" s="40">
        <v>10.56</v>
      </c>
      <c r="M35" s="40">
        <v>10.44</v>
      </c>
    </row>
    <row r="36" spans="1:13" ht="11.25" customHeight="1">
      <c r="A36" s="10" t="s">
        <v>64</v>
      </c>
      <c r="B36" s="40">
        <v>12.24</v>
      </c>
      <c r="C36" s="40">
        <v>12.94</v>
      </c>
      <c r="D36" s="40">
        <v>16.809999999999999</v>
      </c>
      <c r="E36" s="40">
        <v>14.83</v>
      </c>
      <c r="F36" s="40">
        <v>14.12</v>
      </c>
      <c r="G36" s="40">
        <v>18.3</v>
      </c>
      <c r="H36" s="40">
        <v>19.18</v>
      </c>
      <c r="I36" s="40">
        <v>17.670000000000002</v>
      </c>
      <c r="J36" s="40">
        <v>17.43</v>
      </c>
      <c r="K36" s="40">
        <v>13.36</v>
      </c>
      <c r="L36" s="40">
        <v>15</v>
      </c>
      <c r="M36" s="40">
        <v>14.78</v>
      </c>
    </row>
    <row r="37" spans="1:13" ht="11.25" customHeight="1">
      <c r="A37" s="10" t="s">
        <v>65</v>
      </c>
      <c r="B37" s="40">
        <v>15.84</v>
      </c>
      <c r="C37" s="40">
        <v>14.32</v>
      </c>
      <c r="D37" s="40">
        <v>17.489999999999998</v>
      </c>
      <c r="E37" s="40">
        <v>16.66</v>
      </c>
      <c r="F37" s="40">
        <v>14.95</v>
      </c>
      <c r="G37" s="40">
        <v>13.38</v>
      </c>
      <c r="H37" s="40">
        <v>12.62</v>
      </c>
      <c r="I37" s="40">
        <v>11.45</v>
      </c>
      <c r="J37" s="40">
        <v>11.24</v>
      </c>
      <c r="K37" s="40">
        <v>10.39</v>
      </c>
      <c r="L37" s="40">
        <v>10.73</v>
      </c>
      <c r="M37" s="40">
        <v>12.17</v>
      </c>
    </row>
    <row r="38" spans="1:13" ht="11.25" customHeight="1">
      <c r="A38" s="10" t="s">
        <v>66</v>
      </c>
      <c r="B38" s="40">
        <v>15.17</v>
      </c>
      <c r="C38" s="56" t="s">
        <v>158</v>
      </c>
      <c r="D38" s="40">
        <v>18.7</v>
      </c>
      <c r="E38" s="40">
        <v>17.079999999999998</v>
      </c>
      <c r="F38" s="40">
        <v>14.31</v>
      </c>
      <c r="G38" s="40">
        <v>11.72</v>
      </c>
      <c r="H38" s="40">
        <v>10.220000000000001</v>
      </c>
      <c r="I38" s="40">
        <v>9.0500000000000007</v>
      </c>
      <c r="J38" s="40">
        <v>9.57</v>
      </c>
      <c r="K38" s="40">
        <v>8.31</v>
      </c>
      <c r="L38" s="40">
        <v>8.06</v>
      </c>
      <c r="M38" s="40">
        <v>8.52</v>
      </c>
    </row>
    <row r="39" spans="1:13" ht="11.25" customHeight="1">
      <c r="A39" s="10" t="s">
        <v>67</v>
      </c>
      <c r="B39" s="40">
        <v>8.61</v>
      </c>
      <c r="C39" s="40">
        <v>8.58</v>
      </c>
      <c r="D39" s="40">
        <v>17.510000000000002</v>
      </c>
      <c r="E39" s="40">
        <v>14.14</v>
      </c>
      <c r="F39" s="40">
        <v>13.24</v>
      </c>
      <c r="G39" s="40">
        <v>14.71</v>
      </c>
      <c r="H39" s="40">
        <v>14.73</v>
      </c>
      <c r="I39" s="40">
        <v>14.81</v>
      </c>
      <c r="J39" s="40">
        <v>16.600000000000001</v>
      </c>
      <c r="K39" s="40">
        <v>18.16</v>
      </c>
      <c r="L39" s="40">
        <v>19.54</v>
      </c>
      <c r="M39" s="40">
        <v>18.68</v>
      </c>
    </row>
    <row r="40" spans="1:13" ht="11.25" customHeight="1">
      <c r="A40" s="12" t="s">
        <v>68</v>
      </c>
      <c r="B40" s="40">
        <v>20.87</v>
      </c>
      <c r="C40" s="40" t="s">
        <v>37</v>
      </c>
      <c r="D40" s="40">
        <v>25.07</v>
      </c>
      <c r="E40" s="40">
        <v>23.03</v>
      </c>
      <c r="F40" s="40">
        <v>23.09</v>
      </c>
      <c r="G40" s="40">
        <v>22.96</v>
      </c>
      <c r="H40" s="40">
        <v>20.49</v>
      </c>
      <c r="I40" s="40">
        <v>19.579999999999998</v>
      </c>
      <c r="J40" s="40">
        <v>20.82</v>
      </c>
      <c r="K40" s="40">
        <v>23.57</v>
      </c>
      <c r="L40" s="40">
        <v>20.57</v>
      </c>
      <c r="M40" s="40">
        <v>18.059999999999999</v>
      </c>
    </row>
    <row r="41" spans="1:13" ht="11.25" customHeight="1">
      <c r="A41" s="12" t="s">
        <v>69</v>
      </c>
      <c r="B41" s="40">
        <v>20.18</v>
      </c>
      <c r="C41" s="40">
        <v>19.95</v>
      </c>
      <c r="D41" s="40">
        <v>17.760000000000002</v>
      </c>
      <c r="E41" s="40">
        <v>15.81</v>
      </c>
      <c r="F41" s="40">
        <v>12.42</v>
      </c>
      <c r="G41" s="40">
        <v>10.25</v>
      </c>
      <c r="H41" s="40">
        <v>11.52</v>
      </c>
      <c r="I41" s="40">
        <v>9.2100000000000009</v>
      </c>
      <c r="J41" s="40">
        <v>7.22</v>
      </c>
      <c r="K41" s="40">
        <v>4.1900000000000004</v>
      </c>
      <c r="L41" s="40">
        <v>6.71</v>
      </c>
      <c r="M41" s="40">
        <v>7.26</v>
      </c>
    </row>
    <row r="42" spans="1:13" ht="11.25" customHeight="1">
      <c r="A42" s="16" t="s">
        <v>70</v>
      </c>
      <c r="B42" s="41">
        <v>7.3</v>
      </c>
      <c r="C42" s="41">
        <v>11.92</v>
      </c>
      <c r="D42" s="41">
        <v>16.68</v>
      </c>
      <c r="E42" s="41">
        <v>14.46</v>
      </c>
      <c r="F42" s="63" t="s">
        <v>35</v>
      </c>
      <c r="G42" s="63" t="s">
        <v>35</v>
      </c>
      <c r="H42" s="63" t="s">
        <v>35</v>
      </c>
      <c r="I42" s="63" t="s">
        <v>35</v>
      </c>
      <c r="J42" s="63" t="s">
        <v>35</v>
      </c>
      <c r="K42" s="63" t="s">
        <v>35</v>
      </c>
      <c r="L42" s="63" t="s">
        <v>35</v>
      </c>
      <c r="M42" s="63" t="s">
        <v>35</v>
      </c>
    </row>
    <row r="43" spans="1:13" ht="11.25" customHeight="1">
      <c r="A43" s="12" t="s">
        <v>254</v>
      </c>
      <c r="B43" s="102"/>
      <c r="C43" s="102"/>
      <c r="D43" s="102"/>
      <c r="E43" s="102"/>
      <c r="F43" s="102"/>
      <c r="G43" s="102"/>
      <c r="H43" s="102"/>
      <c r="I43" s="102"/>
      <c r="J43" s="102"/>
      <c r="K43" s="102"/>
      <c r="L43" s="102"/>
      <c r="M43" s="102"/>
    </row>
    <row r="44" spans="1:13" ht="11.25" customHeight="1">
      <c r="A44" s="10" t="s">
        <v>33</v>
      </c>
      <c r="B44" s="102"/>
      <c r="C44" s="102"/>
      <c r="D44" s="102"/>
      <c r="E44" s="102"/>
      <c r="F44" s="102"/>
      <c r="G44" s="102"/>
      <c r="H44" s="102"/>
      <c r="I44" s="102"/>
      <c r="J44" s="102"/>
      <c r="K44" s="102"/>
      <c r="L44" s="102"/>
      <c r="M44" s="102"/>
    </row>
    <row r="45" spans="1:13" ht="11.25" customHeight="1">
      <c r="A45" s="10" t="s">
        <v>31</v>
      </c>
      <c r="B45" s="12"/>
      <c r="C45" s="12"/>
      <c r="D45" s="1"/>
      <c r="E45" s="1"/>
      <c r="F45" s="1"/>
      <c r="G45" s="1"/>
      <c r="H45" s="1"/>
      <c r="I45" s="1"/>
      <c r="J45" s="1"/>
      <c r="K45" s="1"/>
      <c r="L45" s="47"/>
      <c r="M45" s="47"/>
    </row>
    <row r="46" spans="1:13" ht="11.25" customHeight="1">
      <c r="A46" s="12" t="s">
        <v>255</v>
      </c>
      <c r="B46" s="1"/>
      <c r="C46" s="1"/>
      <c r="D46" s="1"/>
      <c r="E46" s="1"/>
      <c r="F46" s="1"/>
      <c r="G46" s="1"/>
      <c r="H46" s="1"/>
      <c r="I46" s="1"/>
      <c r="J46" s="1"/>
      <c r="K46" s="1"/>
      <c r="L46" s="47"/>
      <c r="M46" s="47"/>
    </row>
    <row r="47" spans="1:13" ht="11.25" customHeight="1">
      <c r="A47" s="12" t="s">
        <v>161</v>
      </c>
      <c r="B47" s="1"/>
      <c r="C47" s="1"/>
      <c r="D47" s="1"/>
      <c r="E47" s="1"/>
      <c r="F47" s="1"/>
      <c r="G47" s="1"/>
      <c r="H47" s="1"/>
      <c r="I47" s="1"/>
      <c r="J47" s="1"/>
      <c r="K47" s="1"/>
      <c r="L47" s="1"/>
      <c r="M47" s="1"/>
    </row>
    <row r="48" spans="1:13" ht="11.25" customHeight="1"/>
  </sheetData>
  <pageMargins left="0.66700000000000004" right="0.66700000000000004" top="0.66700000000000004" bottom="0.72" header="0" footer="0"/>
  <pageSetup firstPageNumber="94" orientation="portrait" useFirstPageNumber="1" copies="3"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E0F0B-86C9-4ACC-9822-C601A129EAA4}">
  <sheetPr transitionEvaluation="1" codeName="Sheet81"/>
  <dimension ref="A1:M47"/>
  <sheetViews>
    <sheetView workbookViewId="0">
      <selection sqref="A1:A1048576"/>
    </sheetView>
  </sheetViews>
  <sheetFormatPr defaultColWidth="9.7109375" defaultRowHeight="11.25"/>
  <cols>
    <col min="1" max="1" width="11.140625" style="9" customWidth="1"/>
    <col min="2" max="13" width="12.7109375" style="9" customWidth="1"/>
    <col min="14" max="16384" width="9.7109375" style="9"/>
  </cols>
  <sheetData>
    <row r="1" spans="1:13" ht="11.25" customHeight="1">
      <c r="A1" s="13" t="s">
        <v>256</v>
      </c>
      <c r="B1" s="15"/>
      <c r="C1" s="14"/>
      <c r="D1" s="14"/>
      <c r="E1" s="14"/>
      <c r="F1" s="14"/>
      <c r="G1" s="14"/>
      <c r="H1" s="14"/>
      <c r="I1" s="14"/>
      <c r="J1" s="14"/>
      <c r="K1" s="14"/>
      <c r="L1" s="14"/>
      <c r="M1" s="14"/>
    </row>
    <row r="2" spans="1:13" ht="33.75">
      <c r="A2" s="79" t="s">
        <v>74</v>
      </c>
      <c r="B2" s="80" t="s">
        <v>152</v>
      </c>
      <c r="C2" s="80" t="s">
        <v>141</v>
      </c>
      <c r="D2" s="80" t="s">
        <v>142</v>
      </c>
      <c r="E2" s="80" t="s">
        <v>143</v>
      </c>
      <c r="F2" s="80" t="s">
        <v>144</v>
      </c>
      <c r="G2" s="80" t="s">
        <v>145</v>
      </c>
      <c r="H2" s="80" t="s">
        <v>146</v>
      </c>
      <c r="I2" s="32" t="s">
        <v>147</v>
      </c>
      <c r="J2" s="32" t="s">
        <v>148</v>
      </c>
      <c r="K2" s="32" t="s">
        <v>149</v>
      </c>
      <c r="L2" s="80" t="s">
        <v>150</v>
      </c>
      <c r="M2" s="51" t="s">
        <v>151</v>
      </c>
    </row>
    <row r="3" spans="1:13" ht="11.25" customHeight="1">
      <c r="A3" s="12" t="s">
        <v>75</v>
      </c>
      <c r="B3" s="56" t="s">
        <v>158</v>
      </c>
      <c r="C3" s="40">
        <v>4.22</v>
      </c>
      <c r="D3" s="40">
        <v>3.76</v>
      </c>
      <c r="E3" s="40">
        <v>3.59</v>
      </c>
      <c r="F3" s="40">
        <v>3.66</v>
      </c>
      <c r="G3" s="40">
        <v>4.1900000000000004</v>
      </c>
      <c r="H3" s="40">
        <v>4.4400000000000004</v>
      </c>
      <c r="I3" s="40">
        <v>4.96</v>
      </c>
      <c r="J3" s="40">
        <v>4.83</v>
      </c>
      <c r="K3" s="56" t="s">
        <v>158</v>
      </c>
      <c r="L3" s="56" t="s">
        <v>158</v>
      </c>
      <c r="M3" s="56" t="s">
        <v>158</v>
      </c>
    </row>
    <row r="4" spans="1:13" ht="11.25" customHeight="1">
      <c r="A4" s="12" t="s">
        <v>76</v>
      </c>
      <c r="B4" s="56" t="s">
        <v>158</v>
      </c>
      <c r="C4" s="40">
        <v>4.96</v>
      </c>
      <c r="D4" s="40">
        <v>4.49</v>
      </c>
      <c r="E4" s="40">
        <v>4.1500000000000004</v>
      </c>
      <c r="F4" s="40">
        <v>4.28</v>
      </c>
      <c r="G4" s="40">
        <v>4.0599999999999996</v>
      </c>
      <c r="H4" s="40">
        <v>4.16</v>
      </c>
      <c r="I4" s="40">
        <v>4.4000000000000004</v>
      </c>
      <c r="J4" s="40">
        <v>4.58</v>
      </c>
      <c r="K4" s="56" t="s">
        <v>158</v>
      </c>
      <c r="L4" s="56" t="s">
        <v>158</v>
      </c>
      <c r="M4" s="56" t="s">
        <v>158</v>
      </c>
    </row>
    <row r="5" spans="1:13" ht="11.25" customHeight="1">
      <c r="A5" s="12" t="s">
        <v>77</v>
      </c>
      <c r="B5" s="40">
        <v>7.45</v>
      </c>
      <c r="C5" s="40">
        <v>5.0199999999999996</v>
      </c>
      <c r="D5" s="40">
        <v>4.84</v>
      </c>
      <c r="E5" s="40">
        <v>4.7300000000000004</v>
      </c>
      <c r="F5" s="40">
        <v>4.79</v>
      </c>
      <c r="G5" s="40">
        <v>5.09</v>
      </c>
      <c r="H5" s="40">
        <v>5.35</v>
      </c>
      <c r="I5" s="40">
        <v>5.51</v>
      </c>
      <c r="J5" s="40">
        <v>5.63</v>
      </c>
      <c r="K5" s="56" t="s">
        <v>158</v>
      </c>
      <c r="L5" s="56" t="s">
        <v>158</v>
      </c>
      <c r="M5" s="56" t="s">
        <v>158</v>
      </c>
    </row>
    <row r="6" spans="1:13" ht="11.25" customHeight="1">
      <c r="A6" s="12" t="s">
        <v>78</v>
      </c>
      <c r="B6" s="56" t="s">
        <v>158</v>
      </c>
      <c r="C6" s="40">
        <v>5.23</v>
      </c>
      <c r="D6" s="40">
        <v>4.91</v>
      </c>
      <c r="E6" s="40">
        <v>4.96</v>
      </c>
      <c r="F6" s="40">
        <v>5.69</v>
      </c>
      <c r="G6" s="40">
        <v>6.4</v>
      </c>
      <c r="H6" s="40">
        <v>6.73</v>
      </c>
      <c r="I6" s="40">
        <v>7.15</v>
      </c>
      <c r="J6" s="40">
        <v>7.68</v>
      </c>
      <c r="K6" s="56" t="s">
        <v>158</v>
      </c>
      <c r="L6" s="56" t="s">
        <v>158</v>
      </c>
      <c r="M6" s="56" t="s">
        <v>158</v>
      </c>
    </row>
    <row r="7" spans="1:13" ht="11.25" customHeight="1">
      <c r="A7" s="12" t="s">
        <v>79</v>
      </c>
      <c r="B7" s="56" t="s">
        <v>158</v>
      </c>
      <c r="C7" s="40">
        <v>9.2100000000000009</v>
      </c>
      <c r="D7" s="40">
        <v>7.7</v>
      </c>
      <c r="E7" s="40">
        <v>7.16</v>
      </c>
      <c r="F7" s="40">
        <v>6.86</v>
      </c>
      <c r="G7" s="40">
        <v>6.57</v>
      </c>
      <c r="H7" s="40">
        <v>6.79</v>
      </c>
      <c r="I7" s="40">
        <v>7.03</v>
      </c>
      <c r="J7" s="40">
        <v>7.36</v>
      </c>
      <c r="K7" s="56" t="s">
        <v>158</v>
      </c>
      <c r="L7" s="56" t="s">
        <v>158</v>
      </c>
      <c r="M7" s="56" t="s">
        <v>158</v>
      </c>
    </row>
    <row r="8" spans="1:13" ht="11.25" customHeight="1">
      <c r="A8" s="12" t="s">
        <v>80</v>
      </c>
      <c r="B8" s="56" t="s">
        <v>158</v>
      </c>
      <c r="C8" s="40">
        <v>4.46</v>
      </c>
      <c r="D8" s="40">
        <v>4.16</v>
      </c>
      <c r="E8" s="40">
        <v>3.83</v>
      </c>
      <c r="F8" s="40">
        <v>3.77</v>
      </c>
      <c r="G8" s="40">
        <v>3.52</v>
      </c>
      <c r="H8" s="40">
        <v>3.78</v>
      </c>
      <c r="I8" s="40">
        <v>4.2</v>
      </c>
      <c r="J8" s="40">
        <v>4.2300000000000004</v>
      </c>
      <c r="K8" s="56" t="s">
        <v>158</v>
      </c>
      <c r="L8" s="56" t="s">
        <v>158</v>
      </c>
      <c r="M8" s="56" t="s">
        <v>158</v>
      </c>
    </row>
    <row r="9" spans="1:13" ht="11.25" customHeight="1">
      <c r="A9" s="12" t="s">
        <v>81</v>
      </c>
      <c r="B9" s="56" t="s">
        <v>158</v>
      </c>
      <c r="C9" s="40">
        <v>5.01</v>
      </c>
      <c r="D9" s="40">
        <v>4.42</v>
      </c>
      <c r="E9" s="40">
        <v>4.45</v>
      </c>
      <c r="F9" s="40">
        <v>4.83</v>
      </c>
      <c r="G9" s="40">
        <v>5.64</v>
      </c>
      <c r="H9" s="40">
        <v>5.83</v>
      </c>
      <c r="I9" s="40">
        <v>6.05</v>
      </c>
      <c r="J9" s="40">
        <v>6.54</v>
      </c>
      <c r="K9" s="56" t="s">
        <v>158</v>
      </c>
      <c r="L9" s="56" t="s">
        <v>158</v>
      </c>
      <c r="M9" s="56" t="s">
        <v>158</v>
      </c>
    </row>
    <row r="10" spans="1:13" ht="11.25" customHeight="1">
      <c r="A10" s="12" t="s">
        <v>82</v>
      </c>
      <c r="B10" s="56" t="s">
        <v>158</v>
      </c>
      <c r="C10" s="40">
        <v>7.53</v>
      </c>
      <c r="D10" s="40">
        <v>6.33</v>
      </c>
      <c r="E10" s="40">
        <v>6.46</v>
      </c>
      <c r="F10" s="40">
        <v>6.87</v>
      </c>
      <c r="G10" s="40">
        <v>8.39</v>
      </c>
      <c r="H10" s="40">
        <v>8.41</v>
      </c>
      <c r="I10" s="40">
        <v>8.81</v>
      </c>
      <c r="J10" s="40">
        <v>9.01</v>
      </c>
      <c r="K10" s="56" t="s">
        <v>158</v>
      </c>
      <c r="L10" s="56" t="s">
        <v>158</v>
      </c>
      <c r="M10" s="56" t="s">
        <v>158</v>
      </c>
    </row>
    <row r="11" spans="1:13" ht="11.25" customHeight="1">
      <c r="A11" s="12" t="s">
        <v>83</v>
      </c>
      <c r="B11" s="56" t="s">
        <v>158</v>
      </c>
      <c r="C11" s="40">
        <v>6.69</v>
      </c>
      <c r="D11" s="40">
        <v>6.52</v>
      </c>
      <c r="E11" s="40">
        <v>6.68</v>
      </c>
      <c r="F11" s="40">
        <v>6.91</v>
      </c>
      <c r="G11" s="40">
        <v>7.05</v>
      </c>
      <c r="H11" s="40">
        <v>7.94</v>
      </c>
      <c r="I11" s="40">
        <v>8.83</v>
      </c>
      <c r="J11" s="40">
        <v>9.27</v>
      </c>
      <c r="K11" s="56" t="s">
        <v>158</v>
      </c>
      <c r="L11" s="56" t="s">
        <v>158</v>
      </c>
      <c r="M11" s="56" t="s">
        <v>158</v>
      </c>
    </row>
    <row r="12" spans="1:13" ht="11.25" customHeight="1">
      <c r="A12" s="12" t="s">
        <v>40</v>
      </c>
      <c r="B12" s="40">
        <v>6.08</v>
      </c>
      <c r="C12" s="40">
        <v>6.79</v>
      </c>
      <c r="D12" s="40">
        <v>6.21</v>
      </c>
      <c r="E12" s="40">
        <v>5.82</v>
      </c>
      <c r="F12" s="40">
        <v>5.69</v>
      </c>
      <c r="G12" s="40">
        <v>6.26</v>
      </c>
      <c r="H12" s="40">
        <v>7.31</v>
      </c>
      <c r="I12" s="40">
        <v>7.1</v>
      </c>
      <c r="J12" s="56" t="s">
        <v>158</v>
      </c>
      <c r="K12" s="56" t="s">
        <v>158</v>
      </c>
      <c r="L12" s="56" t="s">
        <v>158</v>
      </c>
      <c r="M12" s="56" t="s">
        <v>158</v>
      </c>
    </row>
    <row r="13" spans="1:13" ht="11.25" customHeight="1">
      <c r="A13" s="12" t="s">
        <v>41</v>
      </c>
      <c r="B13" s="40">
        <v>5.7</v>
      </c>
      <c r="C13" s="40">
        <v>5.23</v>
      </c>
      <c r="D13" s="40">
        <v>5.27</v>
      </c>
      <c r="E13" s="40">
        <v>5.51</v>
      </c>
      <c r="F13" s="40">
        <v>5.93</v>
      </c>
      <c r="G13" s="40">
        <v>6.45</v>
      </c>
      <c r="H13" s="40">
        <v>6.63</v>
      </c>
      <c r="I13" s="40">
        <v>6.76</v>
      </c>
      <c r="J13" s="56" t="s">
        <v>158</v>
      </c>
      <c r="K13" s="56" t="s">
        <v>158</v>
      </c>
      <c r="L13" s="56" t="s">
        <v>158</v>
      </c>
      <c r="M13" s="56" t="s">
        <v>158</v>
      </c>
    </row>
    <row r="14" spans="1:13" ht="11.25" customHeight="1">
      <c r="A14" s="12" t="s">
        <v>42</v>
      </c>
      <c r="B14" s="40">
        <v>8.4700000000000006</v>
      </c>
      <c r="C14" s="40">
        <v>5.24</v>
      </c>
      <c r="D14" s="40">
        <v>5.18</v>
      </c>
      <c r="E14" s="40">
        <v>5.4</v>
      </c>
      <c r="F14" s="40">
        <v>5.86</v>
      </c>
      <c r="G14" s="40">
        <v>6.24</v>
      </c>
      <c r="H14" s="40">
        <v>6.62</v>
      </c>
      <c r="I14" s="40">
        <v>7</v>
      </c>
      <c r="J14" s="40">
        <v>7.66</v>
      </c>
      <c r="K14" s="56" t="s">
        <v>158</v>
      </c>
      <c r="L14" s="56" t="s">
        <v>158</v>
      </c>
      <c r="M14" s="56" t="s">
        <v>158</v>
      </c>
    </row>
    <row r="15" spans="1:13" ht="11.25" customHeight="1">
      <c r="A15" s="12" t="s">
        <v>43</v>
      </c>
      <c r="B15" s="56" t="s">
        <v>158</v>
      </c>
      <c r="C15" s="40">
        <v>3.56</v>
      </c>
      <c r="D15" s="40">
        <v>3.33</v>
      </c>
      <c r="E15" s="40">
        <v>3.13</v>
      </c>
      <c r="F15" s="40">
        <v>3.04</v>
      </c>
      <c r="G15" s="40">
        <v>3.38</v>
      </c>
      <c r="H15" s="40">
        <v>3.98</v>
      </c>
      <c r="I15" s="40">
        <v>4.01</v>
      </c>
      <c r="J15" s="40">
        <v>4</v>
      </c>
      <c r="K15" s="56" t="s">
        <v>158</v>
      </c>
      <c r="L15" s="56" t="s">
        <v>158</v>
      </c>
      <c r="M15" s="56" t="s">
        <v>158</v>
      </c>
    </row>
    <row r="16" spans="1:13" ht="11.25" customHeight="1">
      <c r="A16" s="12" t="s">
        <v>44</v>
      </c>
      <c r="B16" s="56" t="s">
        <v>158</v>
      </c>
      <c r="C16" s="40">
        <v>4.83</v>
      </c>
      <c r="D16" s="40">
        <v>3.58</v>
      </c>
      <c r="E16" s="40">
        <v>3.61</v>
      </c>
      <c r="F16" s="40">
        <v>3.72</v>
      </c>
      <c r="G16" s="40">
        <v>3.99</v>
      </c>
      <c r="H16" s="40">
        <v>4.57</v>
      </c>
      <c r="I16" s="40">
        <v>4.72</v>
      </c>
      <c r="J16" s="40">
        <v>4.82</v>
      </c>
      <c r="K16" s="56" t="s">
        <v>158</v>
      </c>
      <c r="L16" s="56" t="s">
        <v>158</v>
      </c>
      <c r="M16" s="56" t="s">
        <v>158</v>
      </c>
    </row>
    <row r="17" spans="1:13" ht="11.25" customHeight="1">
      <c r="A17" s="12" t="s">
        <v>45</v>
      </c>
      <c r="B17" s="40">
        <v>3.76</v>
      </c>
      <c r="C17" s="40">
        <v>3.1</v>
      </c>
      <c r="D17" s="40">
        <v>3.24</v>
      </c>
      <c r="E17" s="40">
        <v>3.28</v>
      </c>
      <c r="F17" s="40">
        <v>3.41</v>
      </c>
      <c r="G17" s="40">
        <v>4.3499999999999996</v>
      </c>
      <c r="H17" s="40">
        <v>4.5</v>
      </c>
      <c r="I17" s="40">
        <v>4.59</v>
      </c>
      <c r="J17" s="40">
        <v>4.55</v>
      </c>
      <c r="K17" s="56" t="s">
        <v>158</v>
      </c>
      <c r="L17" s="56" t="s">
        <v>158</v>
      </c>
      <c r="M17" s="56" t="s">
        <v>158</v>
      </c>
    </row>
    <row r="18" spans="1:13" ht="11.25" customHeight="1">
      <c r="A18" s="12" t="s">
        <v>46</v>
      </c>
      <c r="B18" s="56" t="s">
        <v>158</v>
      </c>
      <c r="C18" s="40">
        <v>3.49</v>
      </c>
      <c r="D18" s="40">
        <v>3.49</v>
      </c>
      <c r="E18" s="40">
        <v>3.72</v>
      </c>
      <c r="F18" s="40">
        <v>3.95</v>
      </c>
      <c r="G18" s="40">
        <v>5.18</v>
      </c>
      <c r="H18" s="40">
        <v>5.48</v>
      </c>
      <c r="I18" s="40">
        <v>5.78</v>
      </c>
      <c r="J18" s="40">
        <v>6.36</v>
      </c>
      <c r="K18" s="56" t="s">
        <v>158</v>
      </c>
      <c r="L18" s="56" t="s">
        <v>158</v>
      </c>
      <c r="M18" s="56" t="s">
        <v>158</v>
      </c>
    </row>
    <row r="19" spans="1:13" ht="11.25" customHeight="1">
      <c r="A19" s="10" t="s">
        <v>47</v>
      </c>
      <c r="B19" s="56" t="s">
        <v>158</v>
      </c>
      <c r="C19" s="40">
        <v>3.38</v>
      </c>
      <c r="D19" s="40">
        <v>3.12</v>
      </c>
      <c r="E19" s="40">
        <v>3.17</v>
      </c>
      <c r="F19" s="40">
        <v>3.18</v>
      </c>
      <c r="G19" s="40">
        <v>4</v>
      </c>
      <c r="H19" s="40">
        <v>4.1500000000000004</v>
      </c>
      <c r="I19" s="40">
        <v>4.1100000000000003</v>
      </c>
      <c r="J19" s="40">
        <v>4.21</v>
      </c>
      <c r="K19" s="56" t="s">
        <v>158</v>
      </c>
      <c r="L19" s="56" t="s">
        <v>158</v>
      </c>
      <c r="M19" s="56" t="s">
        <v>158</v>
      </c>
    </row>
    <row r="20" spans="1:13" ht="11.25" customHeight="1">
      <c r="A20" s="10" t="s">
        <v>48</v>
      </c>
      <c r="B20" s="40">
        <v>3.25</v>
      </c>
      <c r="C20" s="40">
        <v>2.5</v>
      </c>
      <c r="D20" s="40">
        <v>2.66</v>
      </c>
      <c r="E20" s="40">
        <v>2.84</v>
      </c>
      <c r="F20" s="40">
        <v>3.17</v>
      </c>
      <c r="G20" s="40">
        <v>4.78</v>
      </c>
      <c r="H20" s="40">
        <v>4.8899999999999997</v>
      </c>
      <c r="I20" s="40">
        <v>5.0999999999999996</v>
      </c>
      <c r="J20" s="40">
        <v>5.26</v>
      </c>
      <c r="K20" s="56" t="s">
        <v>158</v>
      </c>
      <c r="L20" s="56" t="s">
        <v>158</v>
      </c>
      <c r="M20" s="56" t="s">
        <v>158</v>
      </c>
    </row>
    <row r="21" spans="1:13" ht="11.25" customHeight="1">
      <c r="A21" s="10" t="s">
        <v>49</v>
      </c>
      <c r="B21" s="40">
        <v>5.87</v>
      </c>
      <c r="C21" s="40">
        <v>4.16</v>
      </c>
      <c r="D21" s="40">
        <v>4.21</v>
      </c>
      <c r="E21" s="40">
        <v>4.3899999999999997</v>
      </c>
      <c r="F21" s="40">
        <v>4.54</v>
      </c>
      <c r="G21" s="40">
        <v>5.47</v>
      </c>
      <c r="H21" s="40">
        <v>5.5</v>
      </c>
      <c r="I21" s="40">
        <v>5.7</v>
      </c>
      <c r="J21" s="40">
        <v>6.43</v>
      </c>
      <c r="K21" s="56" t="s">
        <v>158</v>
      </c>
      <c r="L21" s="56" t="s">
        <v>158</v>
      </c>
      <c r="M21" s="56" t="s">
        <v>158</v>
      </c>
    </row>
    <row r="22" spans="1:13" ht="11.25" customHeight="1">
      <c r="A22" s="10" t="s">
        <v>50</v>
      </c>
      <c r="B22" s="56" t="s">
        <v>158</v>
      </c>
      <c r="C22" s="40">
        <v>3.82</v>
      </c>
      <c r="D22" s="40">
        <v>3.07</v>
      </c>
      <c r="E22" s="40">
        <v>3.13</v>
      </c>
      <c r="F22" s="40">
        <v>3.1</v>
      </c>
      <c r="G22" s="40">
        <v>3.19</v>
      </c>
      <c r="H22" s="40">
        <v>4.47</v>
      </c>
      <c r="I22" s="40">
        <v>4.58</v>
      </c>
      <c r="J22" s="40">
        <v>4.5199999999999996</v>
      </c>
      <c r="K22" s="40">
        <v>4.17</v>
      </c>
      <c r="L22" s="56" t="s">
        <v>158</v>
      </c>
      <c r="M22" s="56" t="s">
        <v>158</v>
      </c>
    </row>
    <row r="23" spans="1:13" ht="11.25" customHeight="1">
      <c r="A23" s="10" t="s">
        <v>51</v>
      </c>
      <c r="B23" s="40">
        <v>4.13</v>
      </c>
      <c r="C23" s="40">
        <v>2.58</v>
      </c>
      <c r="D23" s="40">
        <v>2.5</v>
      </c>
      <c r="E23" s="40">
        <v>2.5</v>
      </c>
      <c r="F23" s="40">
        <v>2.64</v>
      </c>
      <c r="G23" s="40">
        <v>3.57</v>
      </c>
      <c r="H23" s="40">
        <v>4.09</v>
      </c>
      <c r="I23" s="40">
        <v>4.1100000000000003</v>
      </c>
      <c r="J23" s="40">
        <v>4.2300000000000004</v>
      </c>
      <c r="K23" s="56" t="s">
        <v>158</v>
      </c>
      <c r="L23" s="56" t="s">
        <v>158</v>
      </c>
      <c r="M23" s="56" t="s">
        <v>158</v>
      </c>
    </row>
    <row r="24" spans="1:13" ht="11.25" customHeight="1">
      <c r="A24" s="10" t="s">
        <v>52</v>
      </c>
      <c r="B24" s="40">
        <v>5.45</v>
      </c>
      <c r="C24" s="40">
        <v>2.78</v>
      </c>
      <c r="D24" s="40">
        <v>2.76</v>
      </c>
      <c r="E24" s="40">
        <v>2.85</v>
      </c>
      <c r="F24" s="40">
        <v>2.9</v>
      </c>
      <c r="G24" s="40">
        <v>4.1500000000000004</v>
      </c>
      <c r="H24" s="40">
        <v>4.17</v>
      </c>
      <c r="I24" s="40">
        <v>4.24</v>
      </c>
      <c r="J24" s="40">
        <v>4.24</v>
      </c>
      <c r="K24" s="56" t="s">
        <v>158</v>
      </c>
      <c r="L24" s="56" t="s">
        <v>158</v>
      </c>
      <c r="M24" s="56" t="s">
        <v>158</v>
      </c>
    </row>
    <row r="25" spans="1:13" ht="11.25" customHeight="1">
      <c r="A25" s="10" t="s">
        <v>53</v>
      </c>
      <c r="B25" s="40">
        <v>5.03</v>
      </c>
      <c r="C25" s="40">
        <v>2.54</v>
      </c>
      <c r="D25" s="40">
        <v>2.58</v>
      </c>
      <c r="E25" s="40">
        <v>2.54</v>
      </c>
      <c r="F25" s="40">
        <v>2.65</v>
      </c>
      <c r="G25" s="40">
        <v>3.89</v>
      </c>
      <c r="H25" s="40">
        <v>3.87</v>
      </c>
      <c r="I25" s="40">
        <v>3.85</v>
      </c>
      <c r="J25" s="40">
        <v>4.09</v>
      </c>
      <c r="K25" s="56" t="s">
        <v>158</v>
      </c>
      <c r="L25" s="56" t="s">
        <v>158</v>
      </c>
      <c r="M25" s="56" t="s">
        <v>158</v>
      </c>
    </row>
    <row r="26" spans="1:13" ht="11.25" customHeight="1">
      <c r="A26" s="12" t="s">
        <v>54</v>
      </c>
      <c r="B26" s="40">
        <v>3.83</v>
      </c>
      <c r="C26" s="40">
        <v>2.12</v>
      </c>
      <c r="D26" s="40">
        <v>2.15</v>
      </c>
      <c r="E26" s="40">
        <v>2.14</v>
      </c>
      <c r="F26" s="40">
        <v>2.19</v>
      </c>
      <c r="G26" s="40">
        <v>3.59</v>
      </c>
      <c r="H26" s="40">
        <v>3.68</v>
      </c>
      <c r="I26" s="40">
        <v>3.67</v>
      </c>
      <c r="J26" s="40">
        <v>3.88</v>
      </c>
      <c r="K26" s="56" t="s">
        <v>158</v>
      </c>
      <c r="L26" s="56" t="s">
        <v>158</v>
      </c>
      <c r="M26" s="56" t="s">
        <v>158</v>
      </c>
    </row>
    <row r="27" spans="1:13" ht="11.25" customHeight="1">
      <c r="A27" s="12" t="s">
        <v>55</v>
      </c>
      <c r="B27" s="56" t="s">
        <v>158</v>
      </c>
      <c r="C27" s="40">
        <v>3.59</v>
      </c>
      <c r="D27" s="40">
        <v>2.69</v>
      </c>
      <c r="E27" s="40">
        <v>2.65</v>
      </c>
      <c r="F27" s="40">
        <v>2.76</v>
      </c>
      <c r="G27" s="40">
        <v>3.68</v>
      </c>
      <c r="H27" s="40">
        <v>4.3</v>
      </c>
      <c r="I27" s="40">
        <v>4.43</v>
      </c>
      <c r="J27" s="40">
        <v>4.41</v>
      </c>
      <c r="K27" s="56" t="s">
        <v>158</v>
      </c>
      <c r="L27" s="56" t="s">
        <v>158</v>
      </c>
      <c r="M27" s="56" t="s">
        <v>158</v>
      </c>
    </row>
    <row r="28" spans="1:13" ht="11.25" customHeight="1">
      <c r="A28" s="12" t="s">
        <v>56</v>
      </c>
      <c r="B28" s="40">
        <v>10.69</v>
      </c>
      <c r="C28" s="40">
        <v>4.2300000000000004</v>
      </c>
      <c r="D28" s="40">
        <v>4.1399999999999997</v>
      </c>
      <c r="E28" s="40">
        <v>4.3600000000000003</v>
      </c>
      <c r="F28" s="40">
        <v>5.17</v>
      </c>
      <c r="G28" s="40">
        <v>5.92</v>
      </c>
      <c r="H28" s="40">
        <v>6.28</v>
      </c>
      <c r="I28" s="40">
        <v>6.51</v>
      </c>
      <c r="J28" s="40">
        <v>6.69</v>
      </c>
      <c r="K28" s="40">
        <v>6.21</v>
      </c>
      <c r="L28" s="56" t="s">
        <v>158</v>
      </c>
      <c r="M28" s="56" t="s">
        <v>158</v>
      </c>
    </row>
    <row r="29" spans="1:13" ht="11.25" customHeight="1">
      <c r="A29" s="12" t="s">
        <v>57</v>
      </c>
      <c r="B29" s="40">
        <v>13.1</v>
      </c>
      <c r="C29" s="40">
        <v>8.14</v>
      </c>
      <c r="D29" s="40">
        <v>8.16</v>
      </c>
      <c r="E29" s="40">
        <v>8.6199999999999992</v>
      </c>
      <c r="F29" s="40">
        <v>9.5500000000000007</v>
      </c>
      <c r="G29" s="40">
        <v>11.32</v>
      </c>
      <c r="H29" s="40">
        <v>11.55</v>
      </c>
      <c r="I29" s="40">
        <v>11.95</v>
      </c>
      <c r="J29" s="40">
        <v>12.59</v>
      </c>
      <c r="K29" s="56" t="s">
        <v>158</v>
      </c>
      <c r="L29" s="56" t="s">
        <v>158</v>
      </c>
      <c r="M29" s="56" t="s">
        <v>158</v>
      </c>
    </row>
    <row r="30" spans="1:13" ht="11.25" customHeight="1">
      <c r="A30" s="12" t="s">
        <v>58</v>
      </c>
      <c r="B30" s="56" t="s">
        <v>158</v>
      </c>
      <c r="C30" s="40">
        <v>6.34</v>
      </c>
      <c r="D30" s="40">
        <v>5.54</v>
      </c>
      <c r="E30" s="40">
        <v>5.84</v>
      </c>
      <c r="F30" s="40">
        <v>6.12</v>
      </c>
      <c r="G30" s="40">
        <v>6.97</v>
      </c>
      <c r="H30" s="40">
        <v>7.31</v>
      </c>
      <c r="I30" s="40">
        <v>7.38</v>
      </c>
      <c r="J30" s="40">
        <v>7.17</v>
      </c>
      <c r="K30" s="56" t="s">
        <v>158</v>
      </c>
      <c r="L30" s="56" t="s">
        <v>158</v>
      </c>
      <c r="M30" s="56" t="s">
        <v>158</v>
      </c>
    </row>
    <row r="31" spans="1:13" ht="11.25" customHeight="1">
      <c r="A31" s="12" t="s">
        <v>59</v>
      </c>
      <c r="B31" s="40">
        <v>7.75</v>
      </c>
      <c r="C31" s="40">
        <v>5.17</v>
      </c>
      <c r="D31" s="40">
        <v>5.15</v>
      </c>
      <c r="E31" s="40">
        <v>5.03</v>
      </c>
      <c r="F31" s="40">
        <v>4.91</v>
      </c>
      <c r="G31" s="40">
        <v>6.16</v>
      </c>
      <c r="H31" s="40">
        <v>6.52</v>
      </c>
      <c r="I31" s="40">
        <v>6.45</v>
      </c>
      <c r="J31" s="40">
        <v>6.89</v>
      </c>
      <c r="K31" s="56" t="s">
        <v>158</v>
      </c>
      <c r="L31" s="56" t="s">
        <v>158</v>
      </c>
      <c r="M31" s="56" t="s">
        <v>158</v>
      </c>
    </row>
    <row r="32" spans="1:13" ht="11.25" customHeight="1">
      <c r="A32" s="12" t="s">
        <v>60</v>
      </c>
      <c r="B32" s="56" t="s">
        <v>158</v>
      </c>
      <c r="C32" s="40">
        <v>6.85</v>
      </c>
      <c r="D32" s="40">
        <v>5.44</v>
      </c>
      <c r="E32" s="40">
        <v>6.06</v>
      </c>
      <c r="F32" s="40">
        <v>6.19</v>
      </c>
      <c r="G32" s="40">
        <v>7.26</v>
      </c>
      <c r="H32" s="40">
        <v>7.93</v>
      </c>
      <c r="I32" s="40">
        <v>8.14</v>
      </c>
      <c r="J32" s="40">
        <v>8.2200000000000006</v>
      </c>
      <c r="K32" s="56" t="s">
        <v>158</v>
      </c>
      <c r="L32" s="56" t="s">
        <v>158</v>
      </c>
      <c r="M32" s="56" t="s">
        <v>158</v>
      </c>
    </row>
    <row r="33" spans="1:13" ht="11.25" customHeight="1">
      <c r="A33" s="12" t="s">
        <v>61</v>
      </c>
      <c r="B33" s="56" t="s">
        <v>158</v>
      </c>
      <c r="C33" s="40">
        <v>8.73</v>
      </c>
      <c r="D33" s="40">
        <v>6.99</v>
      </c>
      <c r="E33" s="40">
        <v>6.94</v>
      </c>
      <c r="F33" s="40">
        <v>7.21</v>
      </c>
      <c r="G33" s="40">
        <v>9.1999999999999993</v>
      </c>
      <c r="H33" s="40">
        <v>9.49</v>
      </c>
      <c r="I33" s="40">
        <v>9.7100000000000009</v>
      </c>
      <c r="J33" s="40">
        <v>10.119999999999999</v>
      </c>
      <c r="K33" s="56" t="s">
        <v>158</v>
      </c>
      <c r="L33" s="56" t="s">
        <v>158</v>
      </c>
      <c r="M33" s="56" t="s">
        <v>158</v>
      </c>
    </row>
    <row r="34" spans="1:13" ht="11.25" customHeight="1">
      <c r="A34" s="12" t="s">
        <v>62</v>
      </c>
      <c r="B34" s="56" t="s">
        <v>158</v>
      </c>
      <c r="C34" s="40">
        <v>8.84</v>
      </c>
      <c r="D34" s="40">
        <v>8.6300000000000008</v>
      </c>
      <c r="E34" s="40">
        <v>8.81</v>
      </c>
      <c r="F34" s="40">
        <v>9.6199999999999992</v>
      </c>
      <c r="G34" s="40">
        <v>10.91</v>
      </c>
      <c r="H34" s="40">
        <v>11.16</v>
      </c>
      <c r="I34" s="40">
        <v>11.09</v>
      </c>
      <c r="J34" s="56" t="s">
        <v>158</v>
      </c>
      <c r="K34" s="56" t="s">
        <v>158</v>
      </c>
      <c r="L34" s="56" t="s">
        <v>158</v>
      </c>
      <c r="M34" s="56" t="s">
        <v>158</v>
      </c>
    </row>
    <row r="35" spans="1:13" ht="11.25" customHeight="1">
      <c r="A35" s="12" t="s">
        <v>63</v>
      </c>
      <c r="B35" s="56" t="s">
        <v>158</v>
      </c>
      <c r="C35" s="40">
        <v>7.15</v>
      </c>
      <c r="D35" s="40">
        <v>6.16</v>
      </c>
      <c r="E35" s="40">
        <v>6.06</v>
      </c>
      <c r="F35" s="40">
        <v>6.22</v>
      </c>
      <c r="G35" s="40">
        <v>8.31</v>
      </c>
      <c r="H35" s="40">
        <v>8.61</v>
      </c>
      <c r="I35" s="40">
        <v>8.75</v>
      </c>
      <c r="J35" s="40">
        <v>9.33</v>
      </c>
      <c r="K35" s="56" t="s">
        <v>158</v>
      </c>
      <c r="L35" s="56" t="s">
        <v>158</v>
      </c>
      <c r="M35" s="56" t="s">
        <v>158</v>
      </c>
    </row>
    <row r="36" spans="1:13" ht="11.25" customHeight="1">
      <c r="A36" s="10" t="s">
        <v>64</v>
      </c>
      <c r="B36" s="56" t="s">
        <v>158</v>
      </c>
      <c r="C36" s="40">
        <v>10.26</v>
      </c>
      <c r="D36" s="40">
        <v>8.2100000000000009</v>
      </c>
      <c r="E36" s="40">
        <v>8.3000000000000007</v>
      </c>
      <c r="F36" s="40">
        <v>8.2899999999999991</v>
      </c>
      <c r="G36" s="40">
        <v>10.51</v>
      </c>
      <c r="H36" s="40">
        <v>10.79</v>
      </c>
      <c r="I36" s="40">
        <v>11.15</v>
      </c>
      <c r="J36" s="40">
        <v>12.93</v>
      </c>
      <c r="K36" s="56" t="s">
        <v>158</v>
      </c>
      <c r="L36" s="56" t="s">
        <v>158</v>
      </c>
      <c r="M36" s="56" t="s">
        <v>158</v>
      </c>
    </row>
    <row r="37" spans="1:13" ht="11.25" customHeight="1">
      <c r="A37" s="10" t="s">
        <v>65</v>
      </c>
      <c r="B37" s="56" t="s">
        <v>158</v>
      </c>
      <c r="C37" s="40">
        <v>11.47</v>
      </c>
      <c r="D37" s="40">
        <v>7.86</v>
      </c>
      <c r="E37" s="40">
        <v>8.2899999999999991</v>
      </c>
      <c r="F37" s="40">
        <v>8.66</v>
      </c>
      <c r="G37" s="40">
        <v>10.23</v>
      </c>
      <c r="H37" s="40">
        <v>10.28</v>
      </c>
      <c r="I37" s="40">
        <v>10.37</v>
      </c>
      <c r="J37" s="40">
        <v>10.52</v>
      </c>
      <c r="K37" s="56" t="s">
        <v>158</v>
      </c>
      <c r="L37" s="56" t="s">
        <v>158</v>
      </c>
      <c r="M37" s="56" t="s">
        <v>158</v>
      </c>
    </row>
    <row r="38" spans="1:13" ht="11.25" customHeight="1">
      <c r="A38" s="10" t="s">
        <v>66</v>
      </c>
      <c r="B38" s="56" t="s">
        <v>158</v>
      </c>
      <c r="C38" s="56" t="s">
        <v>158</v>
      </c>
      <c r="D38" s="40">
        <v>8.67</v>
      </c>
      <c r="E38" s="40">
        <v>8.6</v>
      </c>
      <c r="F38" s="40">
        <v>9.7200000000000006</v>
      </c>
      <c r="G38" s="40">
        <v>10.55</v>
      </c>
      <c r="H38" s="40">
        <v>10.62</v>
      </c>
      <c r="I38" s="40">
        <v>10.82</v>
      </c>
      <c r="J38" s="56" t="s">
        <v>158</v>
      </c>
      <c r="K38" s="56" t="s">
        <v>158</v>
      </c>
      <c r="L38" s="56" t="s">
        <v>158</v>
      </c>
      <c r="M38" s="56" t="s">
        <v>158</v>
      </c>
    </row>
    <row r="39" spans="1:13" ht="11.25" customHeight="1">
      <c r="A39" s="10" t="s">
        <v>67</v>
      </c>
      <c r="B39" s="56" t="s">
        <v>158</v>
      </c>
      <c r="C39" s="56" t="s">
        <v>158</v>
      </c>
      <c r="D39" s="40">
        <v>10.49</v>
      </c>
      <c r="E39" s="40">
        <v>10.41</v>
      </c>
      <c r="F39" s="40">
        <v>10.51</v>
      </c>
      <c r="G39" s="40">
        <v>12.64</v>
      </c>
      <c r="H39" s="40">
        <v>13.06</v>
      </c>
      <c r="I39" s="40">
        <v>13.1</v>
      </c>
      <c r="J39" s="56" t="s">
        <v>158</v>
      </c>
      <c r="K39" s="56" t="s">
        <v>158</v>
      </c>
      <c r="L39" s="56" t="s">
        <v>158</v>
      </c>
      <c r="M39" s="56" t="s">
        <v>158</v>
      </c>
    </row>
    <row r="40" spans="1:13" ht="11.25" customHeight="1">
      <c r="A40" s="12" t="s">
        <v>68</v>
      </c>
      <c r="B40" s="56" t="s">
        <v>158</v>
      </c>
      <c r="C40" s="40">
        <v>10.83</v>
      </c>
      <c r="D40" s="40">
        <v>10.18</v>
      </c>
      <c r="E40" s="40">
        <v>10.28</v>
      </c>
      <c r="F40" s="40">
        <v>14.11</v>
      </c>
      <c r="G40" s="40">
        <v>13.62</v>
      </c>
      <c r="H40" s="40">
        <v>13.71</v>
      </c>
      <c r="I40" s="40">
        <v>14.03</v>
      </c>
      <c r="J40" s="56" t="s">
        <v>158</v>
      </c>
      <c r="K40" s="56" t="s">
        <v>158</v>
      </c>
      <c r="L40" s="56" t="s">
        <v>158</v>
      </c>
      <c r="M40" s="56" t="s">
        <v>158</v>
      </c>
    </row>
    <row r="41" spans="1:13" ht="11.25" customHeight="1">
      <c r="A41" s="12" t="s">
        <v>69</v>
      </c>
      <c r="B41" s="56" t="s">
        <v>158</v>
      </c>
      <c r="C41" s="40">
        <v>11.84</v>
      </c>
      <c r="D41" s="40">
        <v>9.65</v>
      </c>
      <c r="E41" s="40">
        <v>9.56</v>
      </c>
      <c r="F41" s="40">
        <v>9.68</v>
      </c>
      <c r="G41" s="40">
        <v>12.57</v>
      </c>
      <c r="H41" s="40">
        <v>12.58</v>
      </c>
      <c r="I41" s="40">
        <v>12.69</v>
      </c>
      <c r="J41" s="40">
        <v>12.81</v>
      </c>
      <c r="K41" s="56" t="s">
        <v>158</v>
      </c>
      <c r="L41" s="56" t="s">
        <v>158</v>
      </c>
      <c r="M41" s="56" t="s">
        <v>158</v>
      </c>
    </row>
    <row r="42" spans="1:13" ht="11.25" customHeight="1">
      <c r="A42" s="16" t="s">
        <v>70</v>
      </c>
      <c r="B42" s="41">
        <v>12.26</v>
      </c>
      <c r="C42" s="41">
        <v>10.99</v>
      </c>
      <c r="D42" s="41">
        <v>8.5</v>
      </c>
      <c r="E42" s="63" t="s">
        <v>35</v>
      </c>
      <c r="F42" s="63" t="s">
        <v>35</v>
      </c>
      <c r="G42" s="63" t="s">
        <v>35</v>
      </c>
      <c r="H42" s="63" t="s">
        <v>35</v>
      </c>
      <c r="I42" s="63" t="s">
        <v>35</v>
      </c>
      <c r="J42" s="63" t="s">
        <v>35</v>
      </c>
      <c r="K42" s="63" t="s">
        <v>35</v>
      </c>
      <c r="L42" s="63" t="s">
        <v>35</v>
      </c>
      <c r="M42" s="63" t="s">
        <v>35</v>
      </c>
    </row>
    <row r="43" spans="1:13" ht="11.25" customHeight="1">
      <c r="A43" s="12" t="s">
        <v>163</v>
      </c>
      <c r="B43" s="12"/>
      <c r="C43" s="1"/>
      <c r="D43" s="1"/>
      <c r="E43" s="1"/>
      <c r="F43" s="1"/>
      <c r="G43" s="1"/>
      <c r="H43" s="1"/>
      <c r="I43" s="1"/>
      <c r="J43" s="1"/>
      <c r="K43" s="1"/>
      <c r="L43" s="1"/>
      <c r="M43" s="1"/>
    </row>
    <row r="44" spans="1:13" ht="11.25" customHeight="1">
      <c r="A44" s="10" t="s">
        <v>31</v>
      </c>
      <c r="B44" s="12"/>
      <c r="C44" s="1"/>
      <c r="D44" s="1"/>
      <c r="E44" s="1"/>
      <c r="F44" s="1"/>
      <c r="G44" s="1"/>
      <c r="H44" s="1"/>
      <c r="I44" s="1"/>
      <c r="J44" s="1"/>
      <c r="K44" s="1"/>
      <c r="L44" s="1"/>
      <c r="M44" s="1"/>
    </row>
    <row r="45" spans="1:13" ht="11.25" customHeight="1">
      <c r="A45" s="12" t="s">
        <v>257</v>
      </c>
      <c r="B45" s="12"/>
      <c r="C45" s="1"/>
      <c r="D45" s="1"/>
      <c r="E45" s="1"/>
      <c r="F45" s="1"/>
      <c r="G45" s="1"/>
      <c r="H45" s="1"/>
      <c r="I45" s="1"/>
      <c r="J45" s="1"/>
      <c r="K45" s="1"/>
      <c r="L45" s="1"/>
      <c r="M45" s="1"/>
    </row>
    <row r="46" spans="1:13" ht="11.25" customHeight="1">
      <c r="A46" s="12" t="s">
        <v>161</v>
      </c>
      <c r="B46" s="1"/>
      <c r="C46" s="1"/>
      <c r="D46" s="1"/>
      <c r="E46" s="1"/>
      <c r="F46" s="1"/>
      <c r="G46" s="1"/>
      <c r="H46" s="1"/>
      <c r="I46" s="1"/>
      <c r="J46" s="1"/>
      <c r="K46" s="1"/>
      <c r="L46" s="1"/>
      <c r="M46" s="1"/>
    </row>
    <row r="47" spans="1:13" ht="11.25" customHeight="1"/>
  </sheetData>
  <pageMargins left="0.66700000000000004" right="0.66700000000000004" top="0.66700000000000004" bottom="0.72" header="0" footer="0"/>
  <pageSetup firstPageNumber="95" orientation="portrait" useFirstPageNumber="1"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7C746-9301-426A-8CD9-7022D66C65F1}">
  <sheetPr transitionEvaluation="1" codeName="Sheet82"/>
  <dimension ref="A1:M48"/>
  <sheetViews>
    <sheetView workbookViewId="0">
      <selection activeCell="R30" sqref="R30"/>
    </sheetView>
  </sheetViews>
  <sheetFormatPr defaultColWidth="9.7109375" defaultRowHeight="11.25"/>
  <cols>
    <col min="1" max="1" width="11.140625" style="9" customWidth="1"/>
    <col min="2" max="16384" width="9.7109375" style="9"/>
  </cols>
  <sheetData>
    <row r="1" spans="1:13" ht="11.25" customHeight="1">
      <c r="A1" s="13" t="s">
        <v>258</v>
      </c>
      <c r="B1" s="15"/>
      <c r="C1" s="14"/>
      <c r="D1" s="14"/>
      <c r="E1" s="14"/>
      <c r="F1" s="14"/>
      <c r="G1" s="14"/>
      <c r="H1" s="14"/>
      <c r="I1" s="14"/>
      <c r="J1" s="14"/>
      <c r="K1" s="14"/>
      <c r="L1" s="14"/>
      <c r="M1" s="60"/>
    </row>
    <row r="2" spans="1:13" ht="33.75">
      <c r="A2" s="78" t="s">
        <v>259</v>
      </c>
      <c r="B2" s="67" t="s">
        <v>152</v>
      </c>
      <c r="C2" s="67" t="s">
        <v>141</v>
      </c>
      <c r="D2" s="67" t="s">
        <v>142</v>
      </c>
      <c r="E2" s="67" t="s">
        <v>143</v>
      </c>
      <c r="F2" s="67" t="s">
        <v>144</v>
      </c>
      <c r="G2" s="67" t="s">
        <v>145</v>
      </c>
      <c r="H2" s="67" t="s">
        <v>146</v>
      </c>
      <c r="I2" s="32" t="s">
        <v>147</v>
      </c>
      <c r="J2" s="32" t="s">
        <v>148</v>
      </c>
      <c r="K2" s="32" t="s">
        <v>149</v>
      </c>
      <c r="L2" s="67" t="s">
        <v>150</v>
      </c>
      <c r="M2" s="18" t="s">
        <v>151</v>
      </c>
    </row>
    <row r="3" spans="1:13" ht="11.25" customHeight="1">
      <c r="A3" s="12" t="s">
        <v>75</v>
      </c>
      <c r="B3" s="40">
        <v>5.15</v>
      </c>
      <c r="C3" s="40">
        <v>4.26</v>
      </c>
      <c r="D3" s="40">
        <v>3.3</v>
      </c>
      <c r="E3" s="40">
        <v>3.28</v>
      </c>
      <c r="F3" s="40">
        <v>3.51</v>
      </c>
      <c r="G3" s="40">
        <v>3.92</v>
      </c>
      <c r="H3" s="40">
        <v>4.04</v>
      </c>
      <c r="I3" s="56" t="s">
        <v>158</v>
      </c>
      <c r="J3" s="40">
        <v>3.99</v>
      </c>
      <c r="K3" s="56" t="s">
        <v>158</v>
      </c>
      <c r="L3" s="56" t="s">
        <v>158</v>
      </c>
      <c r="M3" s="56" t="s">
        <v>158</v>
      </c>
    </row>
    <row r="4" spans="1:13" ht="11.25" customHeight="1">
      <c r="A4" s="12" t="s">
        <v>76</v>
      </c>
      <c r="B4" s="40">
        <v>5.3</v>
      </c>
      <c r="C4" s="40">
        <v>3.38</v>
      </c>
      <c r="D4" s="40">
        <v>3.12</v>
      </c>
      <c r="E4" s="40">
        <v>3.23</v>
      </c>
      <c r="F4" s="40">
        <v>3.6</v>
      </c>
      <c r="G4" s="40">
        <v>3.94</v>
      </c>
      <c r="H4" s="40">
        <v>3.94</v>
      </c>
      <c r="I4" s="40">
        <v>4.09</v>
      </c>
      <c r="J4" s="56" t="s">
        <v>158</v>
      </c>
      <c r="K4" s="56" t="s">
        <v>158</v>
      </c>
      <c r="L4" s="56" t="s">
        <v>158</v>
      </c>
      <c r="M4" s="56" t="s">
        <v>158</v>
      </c>
    </row>
    <row r="5" spans="1:13" ht="11.25" customHeight="1">
      <c r="A5" s="12" t="s">
        <v>77</v>
      </c>
      <c r="B5" s="40">
        <v>6.22</v>
      </c>
      <c r="C5" s="40">
        <v>3.93</v>
      </c>
      <c r="D5" s="40">
        <v>3.72</v>
      </c>
      <c r="E5" s="40">
        <v>2.96</v>
      </c>
      <c r="F5" s="40">
        <v>3.06</v>
      </c>
      <c r="G5" s="40">
        <v>3.34</v>
      </c>
      <c r="H5" s="40">
        <v>3.3</v>
      </c>
      <c r="I5" s="40">
        <v>3.33</v>
      </c>
      <c r="J5" s="56" t="s">
        <v>158</v>
      </c>
      <c r="K5" s="56" t="s">
        <v>158</v>
      </c>
      <c r="L5" s="56" t="s">
        <v>158</v>
      </c>
      <c r="M5" s="56" t="s">
        <v>158</v>
      </c>
    </row>
    <row r="6" spans="1:13" ht="11.25" customHeight="1">
      <c r="A6" s="12" t="s">
        <v>78</v>
      </c>
      <c r="B6" s="40">
        <v>4.8899999999999997</v>
      </c>
      <c r="C6" s="40">
        <v>3.74</v>
      </c>
      <c r="D6" s="40">
        <v>3.44</v>
      </c>
      <c r="E6" s="40">
        <v>2.76</v>
      </c>
      <c r="F6" s="40">
        <v>2.7</v>
      </c>
      <c r="G6" s="56" t="s">
        <v>158</v>
      </c>
      <c r="H6" s="56" t="s">
        <v>158</v>
      </c>
      <c r="I6" s="56" t="s">
        <v>158</v>
      </c>
      <c r="J6" s="56" t="s">
        <v>158</v>
      </c>
      <c r="K6" s="56" t="s">
        <v>158</v>
      </c>
      <c r="L6" s="56" t="s">
        <v>158</v>
      </c>
      <c r="M6" s="56" t="s">
        <v>158</v>
      </c>
    </row>
    <row r="7" spans="1:13" ht="11.25" customHeight="1">
      <c r="A7" s="12" t="s">
        <v>79</v>
      </c>
      <c r="B7" s="56" t="s">
        <v>158</v>
      </c>
      <c r="C7" s="56" t="s">
        <v>158</v>
      </c>
      <c r="D7" s="56" t="s">
        <v>158</v>
      </c>
      <c r="E7" s="56" t="s">
        <v>158</v>
      </c>
      <c r="F7" s="56" t="s">
        <v>158</v>
      </c>
      <c r="G7" s="56" t="s">
        <v>158</v>
      </c>
      <c r="H7" s="56" t="s">
        <v>158</v>
      </c>
      <c r="I7" s="56" t="s">
        <v>158</v>
      </c>
      <c r="J7" s="56" t="s">
        <v>158</v>
      </c>
      <c r="K7" s="56" t="s">
        <v>158</v>
      </c>
      <c r="L7" s="56" t="s">
        <v>158</v>
      </c>
      <c r="M7" s="56" t="s">
        <v>158</v>
      </c>
    </row>
    <row r="8" spans="1:13" ht="11.25" customHeight="1">
      <c r="A8" s="12" t="s">
        <v>80</v>
      </c>
      <c r="B8" s="56" t="s">
        <v>158</v>
      </c>
      <c r="C8" s="40">
        <v>10.9</v>
      </c>
      <c r="D8" s="40">
        <v>7.69</v>
      </c>
      <c r="E8" s="40">
        <v>7.31</v>
      </c>
      <c r="F8" s="40">
        <v>6.28</v>
      </c>
      <c r="G8" s="40">
        <v>7.37</v>
      </c>
      <c r="H8" s="56" t="s">
        <v>158</v>
      </c>
      <c r="I8" s="56" t="s">
        <v>158</v>
      </c>
      <c r="J8" s="56" t="s">
        <v>158</v>
      </c>
      <c r="K8" s="56" t="s">
        <v>158</v>
      </c>
      <c r="L8" s="56" t="s">
        <v>158</v>
      </c>
      <c r="M8" s="56" t="s">
        <v>158</v>
      </c>
    </row>
    <row r="9" spans="1:13" ht="11.25" customHeight="1">
      <c r="A9" s="12" t="s">
        <v>81</v>
      </c>
      <c r="B9" s="40">
        <v>10.57</v>
      </c>
      <c r="C9" s="40">
        <v>10.37</v>
      </c>
      <c r="D9" s="40">
        <v>10.1</v>
      </c>
      <c r="E9" s="40">
        <v>5.8</v>
      </c>
      <c r="F9" s="40">
        <v>4.79</v>
      </c>
      <c r="G9" s="40">
        <v>3.89</v>
      </c>
      <c r="H9" s="40">
        <v>3.44</v>
      </c>
      <c r="I9" s="56" t="s">
        <v>158</v>
      </c>
      <c r="J9" s="56" t="s">
        <v>158</v>
      </c>
      <c r="K9" s="56" t="s">
        <v>158</v>
      </c>
      <c r="L9" s="56" t="s">
        <v>158</v>
      </c>
      <c r="M9" s="56" t="s">
        <v>158</v>
      </c>
    </row>
    <row r="10" spans="1:13" ht="11.25" customHeight="1">
      <c r="A10" s="12" t="s">
        <v>82</v>
      </c>
      <c r="B10" s="40">
        <v>9.86</v>
      </c>
      <c r="C10" s="40">
        <v>8.92</v>
      </c>
      <c r="D10" s="40">
        <v>8.1199999999999992</v>
      </c>
      <c r="E10" s="40">
        <v>6.37</v>
      </c>
      <c r="F10" s="40">
        <v>6.94</v>
      </c>
      <c r="G10" s="40">
        <v>6.56</v>
      </c>
      <c r="H10" s="40">
        <v>7.02</v>
      </c>
      <c r="I10" s="40">
        <v>7.24</v>
      </c>
      <c r="J10" s="56" t="s">
        <v>158</v>
      </c>
      <c r="K10" s="56" t="s">
        <v>158</v>
      </c>
      <c r="L10" s="56" t="s">
        <v>158</v>
      </c>
      <c r="M10" s="56" t="s">
        <v>158</v>
      </c>
    </row>
    <row r="11" spans="1:13" ht="11.25" customHeight="1">
      <c r="A11" s="12" t="s">
        <v>83</v>
      </c>
      <c r="B11" s="40">
        <v>8.36</v>
      </c>
      <c r="C11" s="40">
        <v>7.85</v>
      </c>
      <c r="D11" s="40">
        <v>6.94</v>
      </c>
      <c r="E11" s="40">
        <v>6.12</v>
      </c>
      <c r="F11" s="40">
        <v>5.97</v>
      </c>
      <c r="G11" s="40">
        <v>5.46</v>
      </c>
      <c r="H11" s="40">
        <v>5.29</v>
      </c>
      <c r="I11" s="40">
        <v>3.03</v>
      </c>
      <c r="J11" s="56" t="s">
        <v>158</v>
      </c>
      <c r="K11" s="56" t="s">
        <v>158</v>
      </c>
      <c r="L11" s="56" t="s">
        <v>158</v>
      </c>
      <c r="M11" s="56" t="s">
        <v>158</v>
      </c>
    </row>
    <row r="12" spans="1:13" ht="11.25" customHeight="1">
      <c r="A12" s="12" t="s">
        <v>40</v>
      </c>
      <c r="B12" s="40">
        <v>8.98</v>
      </c>
      <c r="C12" s="40">
        <v>8.48</v>
      </c>
      <c r="D12" s="40">
        <v>5.33</v>
      </c>
      <c r="E12" s="40">
        <v>3.96</v>
      </c>
      <c r="F12" s="40">
        <v>2.4300000000000002</v>
      </c>
      <c r="G12" s="56" t="s">
        <v>158</v>
      </c>
      <c r="H12" s="56" t="s">
        <v>158</v>
      </c>
      <c r="I12" s="56" t="s">
        <v>158</v>
      </c>
      <c r="J12" s="56" t="s">
        <v>158</v>
      </c>
      <c r="K12" s="56" t="s">
        <v>158</v>
      </c>
      <c r="L12" s="56" t="s">
        <v>158</v>
      </c>
      <c r="M12" s="56" t="s">
        <v>158</v>
      </c>
    </row>
    <row r="13" spans="1:13" ht="11.25" customHeight="1">
      <c r="A13" s="12" t="s">
        <v>41</v>
      </c>
      <c r="B13" s="56" t="s">
        <v>158</v>
      </c>
      <c r="C13" s="56" t="s">
        <v>158</v>
      </c>
      <c r="D13" s="56" t="s">
        <v>158</v>
      </c>
      <c r="E13" s="56" t="s">
        <v>158</v>
      </c>
      <c r="F13" s="56" t="s">
        <v>158</v>
      </c>
      <c r="G13" s="56" t="s">
        <v>158</v>
      </c>
      <c r="H13" s="56" t="s">
        <v>158</v>
      </c>
      <c r="I13" s="56" t="s">
        <v>158</v>
      </c>
      <c r="J13" s="56" t="s">
        <v>158</v>
      </c>
      <c r="K13" s="56" t="s">
        <v>158</v>
      </c>
      <c r="L13" s="56" t="s">
        <v>158</v>
      </c>
      <c r="M13" s="56" t="s">
        <v>158</v>
      </c>
    </row>
    <row r="14" spans="1:13" ht="11.25" customHeight="1">
      <c r="A14" s="12" t="s">
        <v>42</v>
      </c>
      <c r="B14" s="56" t="s">
        <v>158</v>
      </c>
      <c r="C14" s="40">
        <v>13.1</v>
      </c>
      <c r="D14" s="40">
        <v>14.5</v>
      </c>
      <c r="E14" s="40">
        <v>12</v>
      </c>
      <c r="F14" s="40">
        <v>11.5</v>
      </c>
      <c r="G14" s="56" t="s">
        <v>158</v>
      </c>
      <c r="H14" s="56" t="s">
        <v>158</v>
      </c>
      <c r="I14" s="56" t="s">
        <v>158</v>
      </c>
      <c r="J14" s="56" t="s">
        <v>158</v>
      </c>
      <c r="K14" s="56" t="s">
        <v>158</v>
      </c>
      <c r="L14" s="56" t="s">
        <v>158</v>
      </c>
      <c r="M14" s="56" t="s">
        <v>158</v>
      </c>
    </row>
    <row r="15" spans="1:13" ht="11.25" customHeight="1">
      <c r="A15" s="12" t="s">
        <v>43</v>
      </c>
      <c r="B15" s="56" t="s">
        <v>158</v>
      </c>
      <c r="C15" s="40">
        <v>9.02</v>
      </c>
      <c r="D15" s="40">
        <v>9.4600000000000009</v>
      </c>
      <c r="E15" s="40">
        <v>4.58</v>
      </c>
      <c r="F15" s="40">
        <v>4.0999999999999996</v>
      </c>
      <c r="G15" s="40">
        <v>6.34</v>
      </c>
      <c r="H15" s="40">
        <v>5.24</v>
      </c>
      <c r="I15" s="40">
        <v>5.6</v>
      </c>
      <c r="J15" s="56" t="s">
        <v>158</v>
      </c>
      <c r="K15" s="56" t="s">
        <v>158</v>
      </c>
      <c r="L15" s="56" t="s">
        <v>158</v>
      </c>
      <c r="M15" s="56" t="s">
        <v>158</v>
      </c>
    </row>
    <row r="16" spans="1:13" ht="11.25" customHeight="1">
      <c r="A16" s="12" t="s">
        <v>44</v>
      </c>
      <c r="B16" s="40">
        <v>9.6199999999999992</v>
      </c>
      <c r="C16" s="40">
        <v>8.84</v>
      </c>
      <c r="D16" s="40">
        <v>6.54</v>
      </c>
      <c r="E16" s="40">
        <v>7.03</v>
      </c>
      <c r="F16" s="40">
        <v>6.86</v>
      </c>
      <c r="G16" s="40">
        <v>5.89</v>
      </c>
      <c r="H16" s="40">
        <v>5.76</v>
      </c>
      <c r="I16" s="56" t="s">
        <v>158</v>
      </c>
      <c r="J16" s="56" t="s">
        <v>158</v>
      </c>
      <c r="K16" s="56" t="s">
        <v>158</v>
      </c>
      <c r="L16" s="56" t="s">
        <v>158</v>
      </c>
      <c r="M16" s="56" t="s">
        <v>158</v>
      </c>
    </row>
    <row r="17" spans="1:13" ht="11.25" customHeight="1">
      <c r="A17" s="12" t="s">
        <v>45</v>
      </c>
      <c r="B17" s="40">
        <v>6.16</v>
      </c>
      <c r="C17" s="40">
        <v>3.43</v>
      </c>
      <c r="D17" s="40">
        <v>3.25</v>
      </c>
      <c r="E17" s="40">
        <v>2.57</v>
      </c>
      <c r="F17" s="40">
        <v>2.99</v>
      </c>
      <c r="G17" s="40">
        <v>4.9000000000000004</v>
      </c>
      <c r="H17" s="40">
        <v>5.53</v>
      </c>
      <c r="I17" s="40">
        <v>5.07</v>
      </c>
      <c r="J17" s="56" t="s">
        <v>158</v>
      </c>
      <c r="K17" s="56" t="s">
        <v>158</v>
      </c>
      <c r="L17" s="56" t="s">
        <v>158</v>
      </c>
      <c r="M17" s="56" t="s">
        <v>158</v>
      </c>
    </row>
    <row r="18" spans="1:13" ht="11.25" customHeight="1">
      <c r="A18" s="12" t="s">
        <v>46</v>
      </c>
      <c r="B18" s="40">
        <v>11.21</v>
      </c>
      <c r="C18" s="40">
        <v>6.85</v>
      </c>
      <c r="D18" s="40">
        <v>5.75</v>
      </c>
      <c r="E18" s="40">
        <v>4.16</v>
      </c>
      <c r="F18" s="40">
        <v>5.18</v>
      </c>
      <c r="G18" s="40">
        <v>6.85</v>
      </c>
      <c r="H18" s="40">
        <v>7.8</v>
      </c>
      <c r="I18" s="40">
        <v>7.47</v>
      </c>
      <c r="J18" s="56" t="s">
        <v>158</v>
      </c>
      <c r="K18" s="56" t="s">
        <v>158</v>
      </c>
      <c r="L18" s="56" t="s">
        <v>158</v>
      </c>
      <c r="M18" s="56" t="s">
        <v>158</v>
      </c>
    </row>
    <row r="19" spans="1:13" ht="11.25" customHeight="1">
      <c r="A19" s="10" t="s">
        <v>47</v>
      </c>
      <c r="B19" s="40">
        <v>8.41</v>
      </c>
      <c r="C19" s="40">
        <v>4.1900000000000004</v>
      </c>
      <c r="D19" s="40">
        <v>2</v>
      </c>
      <c r="E19" s="40">
        <v>2.12</v>
      </c>
      <c r="F19" s="40">
        <v>3.93</v>
      </c>
      <c r="G19" s="40">
        <v>4.74</v>
      </c>
      <c r="H19" s="40">
        <v>4.95</v>
      </c>
      <c r="I19" s="40">
        <v>4.66</v>
      </c>
      <c r="J19" s="56" t="s">
        <v>158</v>
      </c>
      <c r="K19" s="56" t="s">
        <v>158</v>
      </c>
      <c r="L19" s="56" t="s">
        <v>158</v>
      </c>
      <c r="M19" s="56" t="s">
        <v>158</v>
      </c>
    </row>
    <row r="20" spans="1:13" ht="11.25" customHeight="1">
      <c r="A20" s="10" t="s">
        <v>48</v>
      </c>
      <c r="B20" s="40">
        <v>7.18</v>
      </c>
      <c r="C20" s="40">
        <v>3.05</v>
      </c>
      <c r="D20" s="40">
        <v>1.88</v>
      </c>
      <c r="E20" s="40">
        <v>1.18</v>
      </c>
      <c r="F20" s="40">
        <v>1.66</v>
      </c>
      <c r="G20" s="40">
        <v>3.74</v>
      </c>
      <c r="H20" s="40">
        <v>2.58</v>
      </c>
      <c r="I20" s="40">
        <v>3</v>
      </c>
      <c r="J20" s="56" t="s">
        <v>158</v>
      </c>
      <c r="K20" s="56" t="s">
        <v>158</v>
      </c>
      <c r="L20" s="56" t="s">
        <v>158</v>
      </c>
      <c r="M20" s="56" t="s">
        <v>158</v>
      </c>
    </row>
    <row r="21" spans="1:13" ht="11.25" customHeight="1">
      <c r="A21" s="10" t="s">
        <v>49</v>
      </c>
      <c r="B21" s="40">
        <v>6.12</v>
      </c>
      <c r="C21" s="40">
        <v>6.88</v>
      </c>
      <c r="D21" s="40">
        <v>6.26</v>
      </c>
      <c r="E21" s="40">
        <v>6.74</v>
      </c>
      <c r="F21" s="40">
        <v>8.3800000000000008</v>
      </c>
      <c r="G21" s="40">
        <v>3.89</v>
      </c>
      <c r="H21" s="40">
        <v>5.13</v>
      </c>
      <c r="I21" s="40">
        <v>5.38</v>
      </c>
      <c r="J21" s="56" t="s">
        <v>158</v>
      </c>
      <c r="K21" s="56" t="s">
        <v>158</v>
      </c>
      <c r="L21" s="56" t="s">
        <v>158</v>
      </c>
      <c r="M21" s="56" t="s">
        <v>158</v>
      </c>
    </row>
    <row r="22" spans="1:13" ht="11.25" customHeight="1">
      <c r="A22" s="10" t="s">
        <v>50</v>
      </c>
      <c r="B22" s="40">
        <v>9.5299999999999994</v>
      </c>
      <c r="C22" s="40">
        <v>7.31</v>
      </c>
      <c r="D22" s="40">
        <v>5.16</v>
      </c>
      <c r="E22" s="40">
        <v>2.75</v>
      </c>
      <c r="F22" s="40">
        <v>2.5099999999999998</v>
      </c>
      <c r="G22" s="40">
        <v>2.54</v>
      </c>
      <c r="H22" s="40">
        <v>2.4700000000000002</v>
      </c>
      <c r="I22" s="40">
        <v>2.15</v>
      </c>
      <c r="J22" s="56" t="s">
        <v>158</v>
      </c>
      <c r="K22" s="56" t="s">
        <v>158</v>
      </c>
      <c r="L22" s="56" t="s">
        <v>158</v>
      </c>
      <c r="M22" s="56" t="s">
        <v>158</v>
      </c>
    </row>
    <row r="23" spans="1:13" ht="11.25" customHeight="1">
      <c r="A23" s="10" t="s">
        <v>51</v>
      </c>
      <c r="B23" s="40">
        <v>5.0599999999999996</v>
      </c>
      <c r="C23" s="40">
        <v>1.83</v>
      </c>
      <c r="D23" s="40">
        <v>1.81</v>
      </c>
      <c r="E23" s="40">
        <v>0.21</v>
      </c>
      <c r="F23" s="40">
        <v>7.0000000000000007E-2</v>
      </c>
      <c r="G23" s="40">
        <v>0.43</v>
      </c>
      <c r="H23" s="40">
        <v>1.69</v>
      </c>
      <c r="I23" s="40">
        <v>2.33</v>
      </c>
      <c r="J23" s="40">
        <v>1.48</v>
      </c>
      <c r="K23" s="56" t="s">
        <v>158</v>
      </c>
      <c r="L23" s="56" t="s">
        <v>158</v>
      </c>
      <c r="M23" s="56" t="s">
        <v>158</v>
      </c>
    </row>
    <row r="24" spans="1:13" ht="11.25" customHeight="1">
      <c r="A24" s="10" t="s">
        <v>52</v>
      </c>
      <c r="B24" s="40">
        <v>7.33</v>
      </c>
      <c r="C24" s="40">
        <v>4.21</v>
      </c>
      <c r="D24" s="40">
        <v>2.75</v>
      </c>
      <c r="E24" s="40">
        <v>1.84</v>
      </c>
      <c r="F24" s="40">
        <v>2.48</v>
      </c>
      <c r="G24" s="40">
        <v>3.99</v>
      </c>
      <c r="H24" s="40">
        <v>4.34</v>
      </c>
      <c r="I24" s="40">
        <v>3.42</v>
      </c>
      <c r="J24" s="56" t="s">
        <v>158</v>
      </c>
      <c r="K24" s="56" t="s">
        <v>158</v>
      </c>
      <c r="L24" s="56" t="s">
        <v>158</v>
      </c>
      <c r="M24" s="56" t="s">
        <v>158</v>
      </c>
    </row>
    <row r="25" spans="1:13" ht="11.25" customHeight="1">
      <c r="A25" s="10" t="s">
        <v>53</v>
      </c>
      <c r="B25" s="40">
        <v>6.58</v>
      </c>
      <c r="C25" s="40">
        <v>4.87</v>
      </c>
      <c r="D25" s="40">
        <v>1.82</v>
      </c>
      <c r="E25" s="40">
        <v>1.01</v>
      </c>
      <c r="F25" s="40">
        <v>1.69</v>
      </c>
      <c r="G25" s="40">
        <v>2.02</v>
      </c>
      <c r="H25" s="40">
        <v>6.35</v>
      </c>
      <c r="I25" s="40">
        <v>8.32</v>
      </c>
      <c r="J25" s="56" t="s">
        <v>158</v>
      </c>
      <c r="K25" s="56" t="s">
        <v>158</v>
      </c>
      <c r="L25" s="56" t="s">
        <v>158</v>
      </c>
      <c r="M25" s="56" t="s">
        <v>158</v>
      </c>
    </row>
    <row r="26" spans="1:13" ht="11.25" customHeight="1">
      <c r="A26" s="12" t="s">
        <v>54</v>
      </c>
      <c r="B26" s="40">
        <v>11.33</v>
      </c>
      <c r="C26" s="40">
        <v>4.3600000000000003</v>
      </c>
      <c r="D26" s="40">
        <v>2.84</v>
      </c>
      <c r="E26" s="40">
        <v>1.62</v>
      </c>
      <c r="F26" s="40">
        <v>1.25</v>
      </c>
      <c r="G26" s="40">
        <v>2.12</v>
      </c>
      <c r="H26" s="40">
        <v>4.09</v>
      </c>
      <c r="I26" s="40">
        <v>3.76</v>
      </c>
      <c r="J26" s="56" t="s">
        <v>158</v>
      </c>
      <c r="K26" s="56" t="s">
        <v>158</v>
      </c>
      <c r="L26" s="56" t="s">
        <v>158</v>
      </c>
      <c r="M26" s="56" t="s">
        <v>158</v>
      </c>
    </row>
    <row r="27" spans="1:13" ht="11.25" customHeight="1">
      <c r="A27" s="12" t="s">
        <v>55</v>
      </c>
      <c r="B27" s="40">
        <v>14.68</v>
      </c>
      <c r="C27" s="40">
        <v>5</v>
      </c>
      <c r="D27" s="40">
        <v>5.24</v>
      </c>
      <c r="E27" s="40">
        <v>5.45</v>
      </c>
      <c r="F27" s="40">
        <v>4.74</v>
      </c>
      <c r="G27" s="40">
        <v>5.41</v>
      </c>
      <c r="H27" s="40">
        <v>5.38</v>
      </c>
      <c r="I27" s="40">
        <v>2.2999999999999998</v>
      </c>
      <c r="J27" s="56" t="s">
        <v>158</v>
      </c>
      <c r="K27" s="56" t="s">
        <v>158</v>
      </c>
      <c r="L27" s="56" t="s">
        <v>158</v>
      </c>
      <c r="M27" s="56" t="s">
        <v>158</v>
      </c>
    </row>
    <row r="28" spans="1:13" ht="11.25" customHeight="1">
      <c r="A28" s="12" t="s">
        <v>56</v>
      </c>
      <c r="B28" s="40">
        <v>8.35</v>
      </c>
      <c r="C28" s="40">
        <v>6.2</v>
      </c>
      <c r="D28" s="40">
        <v>5.85</v>
      </c>
      <c r="E28" s="40">
        <v>4.04</v>
      </c>
      <c r="F28" s="40">
        <v>4.53</v>
      </c>
      <c r="G28" s="40">
        <v>5.48</v>
      </c>
      <c r="H28" s="40">
        <v>6.39</v>
      </c>
      <c r="I28" s="40">
        <v>7.1</v>
      </c>
      <c r="J28" s="56" t="s">
        <v>158</v>
      </c>
      <c r="K28" s="56" t="s">
        <v>158</v>
      </c>
      <c r="L28" s="56" t="s">
        <v>158</v>
      </c>
      <c r="M28" s="56" t="s">
        <v>158</v>
      </c>
    </row>
    <row r="29" spans="1:13" ht="11.25" customHeight="1">
      <c r="A29" s="12" t="s">
        <v>57</v>
      </c>
      <c r="B29" s="40">
        <v>13.66</v>
      </c>
      <c r="C29" s="40">
        <v>5.88</v>
      </c>
      <c r="D29" s="40">
        <v>6.73</v>
      </c>
      <c r="E29" s="40">
        <v>13.58</v>
      </c>
      <c r="F29" s="40">
        <v>11.6</v>
      </c>
      <c r="G29" s="40">
        <v>5.4</v>
      </c>
      <c r="H29" s="40">
        <v>13.21</v>
      </c>
      <c r="I29" s="40">
        <v>14.23</v>
      </c>
      <c r="J29" s="56" t="s">
        <v>158</v>
      </c>
      <c r="K29" s="56" t="s">
        <v>158</v>
      </c>
      <c r="L29" s="56" t="s">
        <v>158</v>
      </c>
      <c r="M29" s="56" t="s">
        <v>158</v>
      </c>
    </row>
    <row r="30" spans="1:13" ht="11.25" customHeight="1">
      <c r="A30" s="12" t="s">
        <v>58</v>
      </c>
      <c r="B30" s="40">
        <v>10.01</v>
      </c>
      <c r="C30" s="40">
        <v>5</v>
      </c>
      <c r="D30" s="40">
        <v>3.81</v>
      </c>
      <c r="E30" s="40">
        <v>2.44</v>
      </c>
      <c r="F30" s="40">
        <v>3.47</v>
      </c>
      <c r="G30" s="40">
        <v>4.78</v>
      </c>
      <c r="H30" s="40">
        <v>5.0199999999999996</v>
      </c>
      <c r="I30" s="40">
        <v>3.77</v>
      </c>
      <c r="J30" s="56" t="s">
        <v>158</v>
      </c>
      <c r="K30" s="56" t="s">
        <v>158</v>
      </c>
      <c r="L30" s="56" t="s">
        <v>158</v>
      </c>
      <c r="M30" s="56" t="s">
        <v>158</v>
      </c>
    </row>
    <row r="31" spans="1:13" ht="11.25" customHeight="1">
      <c r="A31" s="12" t="s">
        <v>59</v>
      </c>
      <c r="B31" s="56" t="s">
        <v>158</v>
      </c>
      <c r="C31" s="40">
        <v>6.5</v>
      </c>
      <c r="D31" s="40">
        <v>4.28</v>
      </c>
      <c r="E31" s="40">
        <v>4.79</v>
      </c>
      <c r="F31" s="40">
        <v>7.22</v>
      </c>
      <c r="G31" s="40">
        <v>6.63</v>
      </c>
      <c r="H31" s="40">
        <v>4.37</v>
      </c>
      <c r="I31" s="56" t="s">
        <v>158</v>
      </c>
      <c r="J31" s="56" t="s">
        <v>158</v>
      </c>
      <c r="K31" s="56" t="s">
        <v>158</v>
      </c>
      <c r="L31" s="56" t="s">
        <v>158</v>
      </c>
      <c r="M31" s="56" t="s">
        <v>158</v>
      </c>
    </row>
    <row r="32" spans="1:13" ht="11.25" customHeight="1">
      <c r="A32" s="12" t="s">
        <v>60</v>
      </c>
      <c r="B32" s="56" t="s">
        <v>158</v>
      </c>
      <c r="C32" s="56" t="s">
        <v>158</v>
      </c>
      <c r="D32" s="56" t="s">
        <v>158</v>
      </c>
      <c r="E32" s="56" t="s">
        <v>158</v>
      </c>
      <c r="F32" s="56" t="s">
        <v>158</v>
      </c>
      <c r="G32" s="56" t="s">
        <v>158</v>
      </c>
      <c r="H32" s="56" t="s">
        <v>158</v>
      </c>
      <c r="I32" s="56" t="s">
        <v>158</v>
      </c>
      <c r="J32" s="56" t="s">
        <v>158</v>
      </c>
      <c r="K32" s="56" t="s">
        <v>158</v>
      </c>
      <c r="L32" s="56" t="s">
        <v>158</v>
      </c>
      <c r="M32" s="56" t="s">
        <v>158</v>
      </c>
    </row>
    <row r="33" spans="1:13" ht="11.25" customHeight="1">
      <c r="A33" s="12" t="s">
        <v>61</v>
      </c>
      <c r="B33" s="56" t="s">
        <v>158</v>
      </c>
      <c r="C33" s="56" t="s">
        <v>158</v>
      </c>
      <c r="D33" s="56" t="s">
        <v>158</v>
      </c>
      <c r="E33" s="56" t="s">
        <v>158</v>
      </c>
      <c r="F33" s="56" t="s">
        <v>158</v>
      </c>
      <c r="G33" s="56" t="s">
        <v>158</v>
      </c>
      <c r="H33" s="56" t="s">
        <v>158</v>
      </c>
      <c r="I33" s="56" t="s">
        <v>158</v>
      </c>
      <c r="J33" s="56" t="s">
        <v>158</v>
      </c>
      <c r="K33" s="56" t="s">
        <v>158</v>
      </c>
      <c r="L33" s="56" t="s">
        <v>158</v>
      </c>
      <c r="M33" s="56" t="s">
        <v>158</v>
      </c>
    </row>
    <row r="34" spans="1:13" ht="11.25" customHeight="1">
      <c r="A34" s="12" t="s">
        <v>62</v>
      </c>
      <c r="B34" s="56" t="s">
        <v>158</v>
      </c>
      <c r="C34" s="56" t="s">
        <v>158</v>
      </c>
      <c r="D34" s="56" t="s">
        <v>158</v>
      </c>
      <c r="E34" s="56" t="s">
        <v>158</v>
      </c>
      <c r="F34" s="56" t="s">
        <v>158</v>
      </c>
      <c r="G34" s="56" t="s">
        <v>158</v>
      </c>
      <c r="H34" s="56" t="s">
        <v>158</v>
      </c>
      <c r="I34" s="56" t="s">
        <v>158</v>
      </c>
      <c r="J34" s="56" t="s">
        <v>158</v>
      </c>
      <c r="K34" s="56" t="s">
        <v>158</v>
      </c>
      <c r="L34" s="56" t="s">
        <v>158</v>
      </c>
      <c r="M34" s="56" t="s">
        <v>158</v>
      </c>
    </row>
    <row r="35" spans="1:13" ht="11.25" customHeight="1">
      <c r="A35" s="12" t="s">
        <v>63</v>
      </c>
      <c r="B35" s="56" t="s">
        <v>158</v>
      </c>
      <c r="C35" s="56" t="s">
        <v>158</v>
      </c>
      <c r="D35" s="56" t="s">
        <v>158</v>
      </c>
      <c r="E35" s="56" t="s">
        <v>158</v>
      </c>
      <c r="F35" s="56" t="s">
        <v>158</v>
      </c>
      <c r="G35" s="56" t="s">
        <v>158</v>
      </c>
      <c r="H35" s="56" t="s">
        <v>158</v>
      </c>
      <c r="I35" s="56" t="s">
        <v>158</v>
      </c>
      <c r="J35" s="56" t="s">
        <v>158</v>
      </c>
      <c r="K35" s="56" t="s">
        <v>158</v>
      </c>
      <c r="L35" s="56" t="s">
        <v>158</v>
      </c>
      <c r="M35" s="56" t="s">
        <v>158</v>
      </c>
    </row>
    <row r="36" spans="1:13" ht="11.25" customHeight="1">
      <c r="A36" s="10" t="s">
        <v>64</v>
      </c>
      <c r="B36" s="56" t="s">
        <v>158</v>
      </c>
      <c r="C36" s="56" t="s">
        <v>158</v>
      </c>
      <c r="D36" s="56" t="s">
        <v>158</v>
      </c>
      <c r="E36" s="56" t="s">
        <v>158</v>
      </c>
      <c r="F36" s="56" t="s">
        <v>158</v>
      </c>
      <c r="G36" s="56" t="s">
        <v>158</v>
      </c>
      <c r="H36" s="56" t="s">
        <v>158</v>
      </c>
      <c r="I36" s="56" t="s">
        <v>158</v>
      </c>
      <c r="J36" s="56" t="s">
        <v>158</v>
      </c>
      <c r="K36" s="56" t="s">
        <v>158</v>
      </c>
      <c r="L36" s="56" t="s">
        <v>158</v>
      </c>
      <c r="M36" s="56" t="s">
        <v>158</v>
      </c>
    </row>
    <row r="37" spans="1:13" ht="11.25" customHeight="1">
      <c r="A37" s="10" t="s">
        <v>65</v>
      </c>
      <c r="B37" s="56" t="s">
        <v>158</v>
      </c>
      <c r="C37" s="56" t="s">
        <v>158</v>
      </c>
      <c r="D37" s="56" t="s">
        <v>158</v>
      </c>
      <c r="E37" s="56" t="s">
        <v>158</v>
      </c>
      <c r="F37" s="56" t="s">
        <v>158</v>
      </c>
      <c r="G37" s="56" t="s">
        <v>158</v>
      </c>
      <c r="H37" s="56" t="s">
        <v>158</v>
      </c>
      <c r="I37" s="56" t="s">
        <v>158</v>
      </c>
      <c r="J37" s="56" t="s">
        <v>158</v>
      </c>
      <c r="K37" s="56" t="s">
        <v>158</v>
      </c>
      <c r="L37" s="56" t="s">
        <v>158</v>
      </c>
      <c r="M37" s="56" t="s">
        <v>158</v>
      </c>
    </row>
    <row r="38" spans="1:13" ht="11.25" customHeight="1">
      <c r="A38" s="10" t="s">
        <v>66</v>
      </c>
      <c r="B38" s="40">
        <v>19.38</v>
      </c>
      <c r="C38" s="40">
        <v>16.399999999999999</v>
      </c>
      <c r="D38" s="40">
        <v>12.79</v>
      </c>
      <c r="E38" s="40">
        <v>17.18</v>
      </c>
      <c r="F38" s="40">
        <v>13.1</v>
      </c>
      <c r="G38" s="40">
        <v>18.350000000000001</v>
      </c>
      <c r="H38" s="40">
        <v>16.420000000000002</v>
      </c>
      <c r="I38" s="56" t="s">
        <v>158</v>
      </c>
      <c r="J38" s="56" t="s">
        <v>158</v>
      </c>
      <c r="K38" s="56" t="s">
        <v>158</v>
      </c>
      <c r="L38" s="56" t="s">
        <v>158</v>
      </c>
      <c r="M38" s="56" t="s">
        <v>158</v>
      </c>
    </row>
    <row r="39" spans="1:13" ht="11.25" customHeight="1">
      <c r="A39" s="10" t="s">
        <v>67</v>
      </c>
      <c r="B39" s="40">
        <v>16.95</v>
      </c>
      <c r="C39" s="40">
        <v>14.7</v>
      </c>
      <c r="D39" s="40">
        <v>13.52</v>
      </c>
      <c r="E39" s="40">
        <v>15.5</v>
      </c>
      <c r="F39" s="40">
        <v>19.05</v>
      </c>
      <c r="G39" s="40">
        <v>18.12</v>
      </c>
      <c r="H39" s="40">
        <v>18.66</v>
      </c>
      <c r="I39" s="56" t="s">
        <v>158</v>
      </c>
      <c r="J39" s="56" t="s">
        <v>158</v>
      </c>
      <c r="K39" s="56" t="s">
        <v>158</v>
      </c>
      <c r="L39" s="56" t="s">
        <v>158</v>
      </c>
      <c r="M39" s="56" t="s">
        <v>158</v>
      </c>
    </row>
    <row r="40" spans="1:13" ht="11.25" customHeight="1">
      <c r="A40" s="12" t="s">
        <v>68</v>
      </c>
      <c r="B40" s="40">
        <v>23.46</v>
      </c>
      <c r="C40" s="40">
        <v>24.01</v>
      </c>
      <c r="D40" s="40">
        <v>14.34</v>
      </c>
      <c r="E40" s="40">
        <v>13.15</v>
      </c>
      <c r="F40" s="40">
        <v>12.19</v>
      </c>
      <c r="G40" s="40">
        <v>17.760000000000002</v>
      </c>
      <c r="H40" s="40">
        <v>17.32</v>
      </c>
      <c r="I40" s="40">
        <v>18.8</v>
      </c>
      <c r="J40" s="56" t="s">
        <v>158</v>
      </c>
      <c r="K40" s="56" t="s">
        <v>158</v>
      </c>
      <c r="L40" s="56" t="s">
        <v>158</v>
      </c>
      <c r="M40" s="56" t="s">
        <v>158</v>
      </c>
    </row>
    <row r="41" spans="1:13" ht="11.25" customHeight="1">
      <c r="A41" s="12" t="s">
        <v>69</v>
      </c>
      <c r="B41" s="56" t="s">
        <v>158</v>
      </c>
      <c r="C41" s="40">
        <v>14.56</v>
      </c>
      <c r="D41" s="40">
        <v>11.05</v>
      </c>
      <c r="E41" s="40">
        <v>12.13</v>
      </c>
      <c r="F41" s="40">
        <v>11.73</v>
      </c>
      <c r="G41" s="40">
        <v>11.59</v>
      </c>
      <c r="H41" s="40">
        <v>10.85</v>
      </c>
      <c r="I41" s="40" t="s">
        <v>37</v>
      </c>
      <c r="J41" s="56" t="s">
        <v>158</v>
      </c>
      <c r="K41" s="56" t="s">
        <v>158</v>
      </c>
      <c r="L41" s="56" t="s">
        <v>158</v>
      </c>
      <c r="M41" s="56" t="s">
        <v>158</v>
      </c>
    </row>
    <row r="42" spans="1:13" ht="11.25" customHeight="1">
      <c r="A42" s="16" t="s">
        <v>70</v>
      </c>
      <c r="B42" s="63" t="s">
        <v>158</v>
      </c>
      <c r="C42" s="41">
        <v>12.22</v>
      </c>
      <c r="D42" s="41">
        <v>8.15</v>
      </c>
      <c r="E42" s="63" t="s">
        <v>35</v>
      </c>
      <c r="F42" s="63" t="s">
        <v>35</v>
      </c>
      <c r="G42" s="63" t="s">
        <v>35</v>
      </c>
      <c r="H42" s="63" t="s">
        <v>35</v>
      </c>
      <c r="I42" s="63" t="s">
        <v>35</v>
      </c>
      <c r="J42" s="63" t="s">
        <v>35</v>
      </c>
      <c r="K42" s="63" t="s">
        <v>35</v>
      </c>
      <c r="L42" s="63" t="s">
        <v>35</v>
      </c>
      <c r="M42" s="63" t="s">
        <v>35</v>
      </c>
    </row>
    <row r="43" spans="1:13" ht="11.25" customHeight="1">
      <c r="A43" s="12" t="s">
        <v>163</v>
      </c>
      <c r="B43" s="12"/>
      <c r="M43" s="61"/>
    </row>
    <row r="44" spans="1:13" ht="11.25" customHeight="1">
      <c r="A44" s="10" t="s">
        <v>33</v>
      </c>
      <c r="B44" s="12"/>
      <c r="M44" s="61"/>
    </row>
    <row r="45" spans="1:13" ht="11.25" customHeight="1">
      <c r="A45" s="10" t="s">
        <v>31</v>
      </c>
      <c r="B45" s="12"/>
      <c r="M45" s="61"/>
    </row>
    <row r="46" spans="1:13" ht="11.25" customHeight="1">
      <c r="A46" s="12" t="s">
        <v>260</v>
      </c>
      <c r="B46" s="12"/>
      <c r="M46" s="61"/>
    </row>
    <row r="47" spans="1:13" ht="11.25" customHeight="1">
      <c r="A47" s="12" t="s">
        <v>161</v>
      </c>
      <c r="B47" s="12"/>
      <c r="K47" s="47"/>
      <c r="L47" s="47"/>
      <c r="M47" s="81"/>
    </row>
    <row r="48" spans="1:13" ht="11.25" customHeight="1"/>
  </sheetData>
  <pageMargins left="0.66700000000000004" right="0.66700000000000004" top="0.66700000000000004" bottom="0.72" header="0" footer="0"/>
  <pageSetup firstPageNumber="96" orientation="portrait" useFirstPageNumber="1"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6289D-E559-4A9C-9B23-6B8DAD4D745F}">
  <sheetPr transitionEvaluation="1" codeName="Sheet83"/>
  <dimension ref="A1:M48"/>
  <sheetViews>
    <sheetView workbookViewId="0">
      <selection activeCell="R54" sqref="R54"/>
    </sheetView>
  </sheetViews>
  <sheetFormatPr defaultColWidth="9.7109375" defaultRowHeight="11.25"/>
  <cols>
    <col min="1" max="1" width="11.140625" style="9" customWidth="1"/>
    <col min="2" max="13" width="12.7109375" style="9" customWidth="1"/>
    <col min="14" max="16384" width="9.7109375" style="9"/>
  </cols>
  <sheetData>
    <row r="1" spans="1:13" ht="11.25" customHeight="1">
      <c r="A1" s="110" t="s">
        <v>261</v>
      </c>
      <c r="B1" s="111"/>
      <c r="C1" s="111"/>
      <c r="D1" s="111"/>
      <c r="E1" s="111"/>
      <c r="F1" s="111"/>
      <c r="G1" s="111"/>
      <c r="H1" s="111"/>
      <c r="I1" s="111"/>
      <c r="J1" s="111"/>
      <c r="K1" s="111"/>
      <c r="L1" s="111"/>
      <c r="M1" s="111"/>
    </row>
    <row r="2" spans="1:13" ht="33.75">
      <c r="A2" s="112" t="s">
        <v>259</v>
      </c>
      <c r="B2" s="51" t="s">
        <v>151</v>
      </c>
      <c r="C2" s="80" t="s">
        <v>152</v>
      </c>
      <c r="D2" s="80" t="s">
        <v>141</v>
      </c>
      <c r="E2" s="80" t="s">
        <v>142</v>
      </c>
      <c r="F2" s="80" t="s">
        <v>143</v>
      </c>
      <c r="G2" s="80" t="s">
        <v>144</v>
      </c>
      <c r="H2" s="80" t="s">
        <v>145</v>
      </c>
      <c r="I2" s="80" t="s">
        <v>146</v>
      </c>
      <c r="J2" s="32" t="s">
        <v>147</v>
      </c>
      <c r="K2" s="32" t="s">
        <v>148</v>
      </c>
      <c r="L2" s="32" t="s">
        <v>149</v>
      </c>
      <c r="M2" s="80" t="s">
        <v>150</v>
      </c>
    </row>
    <row r="3" spans="1:13" ht="11.25" customHeight="1">
      <c r="A3" s="9" t="s">
        <v>75</v>
      </c>
      <c r="B3" s="40">
        <v>2.39</v>
      </c>
      <c r="C3" s="40">
        <v>2.89</v>
      </c>
      <c r="D3" s="40">
        <v>4.67</v>
      </c>
      <c r="E3" s="40">
        <v>3.84</v>
      </c>
      <c r="F3" s="40">
        <v>3.59</v>
      </c>
      <c r="G3" s="40">
        <v>3.6</v>
      </c>
      <c r="H3" s="40">
        <v>3.6</v>
      </c>
      <c r="I3" s="40">
        <v>3.51</v>
      </c>
      <c r="J3" s="40">
        <v>4.16</v>
      </c>
      <c r="K3" s="40">
        <v>4.22</v>
      </c>
      <c r="L3" s="40">
        <v>4.26</v>
      </c>
      <c r="M3" s="40">
        <v>3.27</v>
      </c>
    </row>
    <row r="4" spans="1:13" ht="11.25" customHeight="1">
      <c r="A4" s="9" t="s">
        <v>76</v>
      </c>
      <c r="B4" s="40">
        <v>3.35</v>
      </c>
      <c r="C4" s="40">
        <v>2.98</v>
      </c>
      <c r="D4" s="40">
        <v>4.1500000000000004</v>
      </c>
      <c r="E4" s="40">
        <v>4.59</v>
      </c>
      <c r="F4" s="40">
        <v>4.34</v>
      </c>
      <c r="G4" s="40">
        <v>4.51</v>
      </c>
      <c r="H4" s="40">
        <v>4.47</v>
      </c>
      <c r="I4" s="40">
        <v>4.6900000000000004</v>
      </c>
      <c r="J4" s="40">
        <v>5.26</v>
      </c>
      <c r="K4" s="40">
        <v>6</v>
      </c>
      <c r="L4" s="40">
        <v>9.84</v>
      </c>
      <c r="M4" s="40">
        <v>11.8</v>
      </c>
    </row>
    <row r="5" spans="1:13" ht="11.25" customHeight="1">
      <c r="A5" s="9" t="s">
        <v>77</v>
      </c>
      <c r="B5" s="40">
        <v>19.489999999999998</v>
      </c>
      <c r="C5" s="40">
        <v>8.07</v>
      </c>
      <c r="D5" s="40">
        <v>6.03</v>
      </c>
      <c r="E5" s="40">
        <v>4.8499999999999996</v>
      </c>
      <c r="F5" s="40">
        <v>4.4400000000000004</v>
      </c>
      <c r="G5" s="40">
        <v>4.0599999999999996</v>
      </c>
      <c r="H5" s="40">
        <v>3.66</v>
      </c>
      <c r="I5" s="40">
        <v>4.46</v>
      </c>
      <c r="J5" s="40">
        <v>4.5199999999999996</v>
      </c>
      <c r="K5" s="40">
        <v>4.1399999999999997</v>
      </c>
      <c r="L5" s="40">
        <v>2.37</v>
      </c>
      <c r="M5" s="40">
        <v>2.14</v>
      </c>
    </row>
    <row r="6" spans="1:13" ht="11.25" customHeight="1">
      <c r="A6" s="9" t="s">
        <v>78</v>
      </c>
      <c r="B6" s="40">
        <v>1.5</v>
      </c>
      <c r="C6" s="40">
        <v>4.8899999999999997</v>
      </c>
      <c r="D6" s="40">
        <v>5.7</v>
      </c>
      <c r="E6" s="40">
        <v>4.93</v>
      </c>
      <c r="F6" s="40">
        <v>4.93</v>
      </c>
      <c r="G6" s="40">
        <v>5.21</v>
      </c>
      <c r="H6" s="40">
        <v>4.6100000000000003</v>
      </c>
      <c r="I6" s="40">
        <v>5.44</v>
      </c>
      <c r="J6" s="40">
        <v>7.89</v>
      </c>
      <c r="K6" s="40">
        <v>9.06</v>
      </c>
      <c r="L6" s="40">
        <v>12.93</v>
      </c>
      <c r="M6" s="40">
        <v>13.26</v>
      </c>
    </row>
    <row r="7" spans="1:13" ht="11.25" customHeight="1">
      <c r="A7" s="9" t="s">
        <v>79</v>
      </c>
      <c r="B7" s="40">
        <v>14.67</v>
      </c>
      <c r="C7" s="40">
        <v>14.45</v>
      </c>
      <c r="D7" s="40">
        <v>10.24</v>
      </c>
      <c r="E7" s="40">
        <v>8.4600000000000009</v>
      </c>
      <c r="F7" s="40">
        <v>7.72</v>
      </c>
      <c r="G7" s="40">
        <v>7.2</v>
      </c>
      <c r="H7" s="40">
        <v>7.12</v>
      </c>
      <c r="I7" s="40">
        <v>7.36</v>
      </c>
      <c r="J7" s="40">
        <v>7.39</v>
      </c>
      <c r="K7" s="40">
        <v>7.11</v>
      </c>
      <c r="L7" s="40">
        <v>6.19</v>
      </c>
      <c r="M7" s="40">
        <v>5.4889999999999999</v>
      </c>
    </row>
    <row r="8" spans="1:13" ht="11.25" customHeight="1">
      <c r="A8" s="9" t="s">
        <v>80</v>
      </c>
      <c r="B8" s="40">
        <v>5.78</v>
      </c>
      <c r="C8" s="40">
        <v>4.8600000000000003</v>
      </c>
      <c r="D8" s="40">
        <v>5.85</v>
      </c>
      <c r="E8" s="40">
        <v>4.8899999999999997</v>
      </c>
      <c r="F8" s="40">
        <v>4.2</v>
      </c>
      <c r="G8" s="40">
        <v>4.01</v>
      </c>
      <c r="H8" s="40">
        <v>4.07</v>
      </c>
      <c r="I8" s="40">
        <v>3.76</v>
      </c>
      <c r="J8" s="40">
        <v>4.24</v>
      </c>
      <c r="K8" s="40">
        <v>4.18</v>
      </c>
      <c r="L8" s="40">
        <v>3.58</v>
      </c>
      <c r="M8" s="40">
        <v>3.91</v>
      </c>
    </row>
    <row r="9" spans="1:13" ht="11.25" customHeight="1">
      <c r="A9" s="9" t="s">
        <v>81</v>
      </c>
      <c r="B9" s="40">
        <v>4.59</v>
      </c>
      <c r="C9" s="40">
        <v>6.5</v>
      </c>
      <c r="D9" s="40">
        <v>6.46</v>
      </c>
      <c r="E9" s="40">
        <v>4.79</v>
      </c>
      <c r="F9" s="40">
        <v>4.6399999999999997</v>
      </c>
      <c r="G9" s="40">
        <v>4.8</v>
      </c>
      <c r="H9" s="40">
        <v>4.96</v>
      </c>
      <c r="I9" s="40">
        <v>5.4</v>
      </c>
      <c r="J9" s="40">
        <v>5.99</v>
      </c>
      <c r="K9" s="40">
        <v>6.4</v>
      </c>
      <c r="L9" s="40">
        <v>6.02</v>
      </c>
      <c r="M9" s="40">
        <v>5.41</v>
      </c>
    </row>
    <row r="10" spans="1:13" ht="11.25" customHeight="1">
      <c r="A10" s="9" t="s">
        <v>82</v>
      </c>
      <c r="B10" s="40">
        <v>7.43</v>
      </c>
      <c r="C10" s="40">
        <v>10.43</v>
      </c>
      <c r="D10" s="40">
        <v>9.1</v>
      </c>
      <c r="E10" s="40">
        <v>6.35</v>
      </c>
      <c r="F10" s="40">
        <v>6.43</v>
      </c>
      <c r="G10" s="40">
        <v>6.59</v>
      </c>
      <c r="H10" s="40">
        <v>6.87</v>
      </c>
      <c r="I10" s="40">
        <v>7.76</v>
      </c>
      <c r="J10" s="40">
        <v>8.7899999999999991</v>
      </c>
      <c r="K10" s="40">
        <v>8.7799999999999994</v>
      </c>
      <c r="L10" s="40">
        <v>6.47</v>
      </c>
      <c r="M10" s="40">
        <v>5.44</v>
      </c>
    </row>
    <row r="11" spans="1:13" ht="11.25" customHeight="1">
      <c r="A11" s="9" t="s">
        <v>83</v>
      </c>
      <c r="B11" s="40">
        <v>5.56</v>
      </c>
      <c r="C11" s="40">
        <v>3.39</v>
      </c>
      <c r="D11" s="40">
        <v>6.15</v>
      </c>
      <c r="E11" s="40">
        <v>6.76</v>
      </c>
      <c r="F11" s="40">
        <v>6.51</v>
      </c>
      <c r="G11" s="40">
        <v>6.45</v>
      </c>
      <c r="H11" s="40">
        <v>6.26</v>
      </c>
      <c r="I11" s="40">
        <v>7.28</v>
      </c>
      <c r="J11" s="40">
        <v>8.39</v>
      </c>
      <c r="K11" s="40">
        <v>8.51</v>
      </c>
      <c r="L11" s="40">
        <v>7.27</v>
      </c>
      <c r="M11" s="40">
        <v>6.52</v>
      </c>
    </row>
    <row r="12" spans="1:13" ht="11.25" customHeight="1">
      <c r="A12" s="9" t="s">
        <v>40</v>
      </c>
      <c r="B12" s="40">
        <v>6.54</v>
      </c>
      <c r="C12" s="40">
        <v>6.29</v>
      </c>
      <c r="D12" s="40">
        <v>7.34</v>
      </c>
      <c r="E12" s="40">
        <v>6.34</v>
      </c>
      <c r="F12" s="40">
        <v>5.92</v>
      </c>
      <c r="G12" s="40">
        <v>5.82</v>
      </c>
      <c r="H12" s="40">
        <v>6</v>
      </c>
      <c r="I12" s="40">
        <v>6.47</v>
      </c>
      <c r="J12" s="40">
        <v>6.97</v>
      </c>
      <c r="K12" s="40">
        <v>6.61</v>
      </c>
      <c r="L12" s="40">
        <v>5.74</v>
      </c>
      <c r="M12" s="40">
        <v>4.38</v>
      </c>
    </row>
    <row r="13" spans="1:13" ht="11.25" customHeight="1">
      <c r="A13" s="9" t="s">
        <v>41</v>
      </c>
      <c r="B13" s="40">
        <v>4.4800000000000004</v>
      </c>
      <c r="C13" s="40">
        <v>5.04</v>
      </c>
      <c r="D13" s="40">
        <v>5.78</v>
      </c>
      <c r="E13" s="40">
        <v>5.76</v>
      </c>
      <c r="F13" s="40">
        <v>5.64</v>
      </c>
      <c r="G13" s="40">
        <v>6.28</v>
      </c>
      <c r="H13" s="40">
        <v>6.94</v>
      </c>
      <c r="I13" s="40">
        <v>7.09</v>
      </c>
      <c r="J13" s="40">
        <v>7.95</v>
      </c>
      <c r="K13" s="40">
        <v>19.43</v>
      </c>
      <c r="L13" s="40">
        <v>17.399999999999999</v>
      </c>
      <c r="M13" s="40">
        <v>18.45</v>
      </c>
    </row>
    <row r="14" spans="1:13" ht="11.25" customHeight="1">
      <c r="A14" s="9" t="s">
        <v>42</v>
      </c>
      <c r="B14" s="40">
        <v>21.39</v>
      </c>
      <c r="C14" s="40">
        <v>9.8699999999999992</v>
      </c>
      <c r="D14" s="40">
        <v>6.27</v>
      </c>
      <c r="E14" s="40">
        <v>5.79</v>
      </c>
      <c r="F14" s="40">
        <v>5.9</v>
      </c>
      <c r="G14" s="40">
        <v>6.02</v>
      </c>
      <c r="H14" s="40">
        <v>5.81</v>
      </c>
      <c r="I14" s="40">
        <v>6.14</v>
      </c>
      <c r="J14" s="40">
        <v>6.16</v>
      </c>
      <c r="K14" s="40">
        <v>4.26</v>
      </c>
      <c r="L14" s="40">
        <v>1.85</v>
      </c>
      <c r="M14" s="40">
        <v>1.02</v>
      </c>
    </row>
    <row r="15" spans="1:13" ht="11.25" customHeight="1">
      <c r="A15" s="9" t="s">
        <v>43</v>
      </c>
      <c r="B15" s="40">
        <v>1.05</v>
      </c>
      <c r="C15" s="40">
        <v>2.4300000000000002</v>
      </c>
      <c r="D15" s="40">
        <v>4.0999999999999996</v>
      </c>
      <c r="E15" s="40">
        <v>3.67</v>
      </c>
      <c r="F15" s="40">
        <v>3.37</v>
      </c>
      <c r="G15" s="40">
        <v>3.21</v>
      </c>
      <c r="H15" s="40">
        <v>3.41</v>
      </c>
      <c r="I15" s="40">
        <v>4</v>
      </c>
      <c r="J15" s="40">
        <v>4.03</v>
      </c>
      <c r="K15" s="40">
        <v>4.09</v>
      </c>
      <c r="L15" s="40">
        <v>5.0199999999999996</v>
      </c>
      <c r="M15" s="40">
        <v>7.25</v>
      </c>
    </row>
    <row r="16" spans="1:13" ht="11.25" customHeight="1">
      <c r="A16" s="9" t="s">
        <v>44</v>
      </c>
      <c r="B16" s="40">
        <v>11.85</v>
      </c>
      <c r="C16" s="40">
        <v>11.4</v>
      </c>
      <c r="D16" s="40">
        <v>6.15</v>
      </c>
      <c r="E16" s="40">
        <v>4</v>
      </c>
      <c r="F16" s="40">
        <v>3.76</v>
      </c>
      <c r="G16" s="40">
        <v>3.9</v>
      </c>
      <c r="H16" s="40">
        <v>4.66</v>
      </c>
      <c r="I16" s="40">
        <v>4.83</v>
      </c>
      <c r="J16" s="40">
        <v>5.04</v>
      </c>
      <c r="K16" s="40">
        <v>4.9400000000000004</v>
      </c>
      <c r="L16" s="40">
        <v>4.08</v>
      </c>
      <c r="M16" s="40">
        <v>4.24</v>
      </c>
    </row>
    <row r="17" spans="1:13" ht="11.25" customHeight="1">
      <c r="A17" s="9" t="s">
        <v>45</v>
      </c>
      <c r="B17" s="40">
        <v>3.44</v>
      </c>
      <c r="C17" s="40">
        <v>2.88</v>
      </c>
      <c r="D17" s="40">
        <v>3.59</v>
      </c>
      <c r="E17" s="40">
        <v>3.59</v>
      </c>
      <c r="F17" s="40">
        <v>3.62</v>
      </c>
      <c r="G17" s="40">
        <v>3.74</v>
      </c>
      <c r="H17" s="40">
        <v>4.34</v>
      </c>
      <c r="I17" s="40">
        <v>4.75</v>
      </c>
      <c r="J17" s="40">
        <v>5.04</v>
      </c>
      <c r="K17" s="40">
        <v>5.73</v>
      </c>
      <c r="L17" s="40">
        <v>7.44</v>
      </c>
      <c r="M17" s="40">
        <v>7.3</v>
      </c>
    </row>
    <row r="18" spans="1:13" ht="11.25" customHeight="1">
      <c r="A18" s="9" t="s">
        <v>46</v>
      </c>
      <c r="B18" s="40">
        <v>7.26</v>
      </c>
      <c r="C18" s="40">
        <v>7.9</v>
      </c>
      <c r="D18" s="40">
        <v>3.98</v>
      </c>
      <c r="E18" s="40">
        <v>3.76</v>
      </c>
      <c r="F18" s="40">
        <v>3.87</v>
      </c>
      <c r="G18" s="40">
        <v>3.86</v>
      </c>
      <c r="H18" s="40">
        <v>5.22</v>
      </c>
      <c r="I18" s="40">
        <v>5.58</v>
      </c>
      <c r="J18" s="40">
        <v>6</v>
      </c>
      <c r="K18" s="40">
        <v>6.21</v>
      </c>
      <c r="L18" s="40">
        <v>7.02</v>
      </c>
      <c r="M18" s="40">
        <v>8.91</v>
      </c>
    </row>
    <row r="19" spans="1:13" ht="11.25" customHeight="1">
      <c r="A19" s="28" t="s">
        <v>47</v>
      </c>
      <c r="B19" s="40">
        <v>13.7</v>
      </c>
      <c r="C19" s="40">
        <v>10.94</v>
      </c>
      <c r="D19" s="40">
        <v>4.17</v>
      </c>
      <c r="E19" s="40">
        <v>3.52</v>
      </c>
      <c r="F19" s="40">
        <v>3.59</v>
      </c>
      <c r="G19" s="40">
        <v>3.67</v>
      </c>
      <c r="H19" s="40">
        <v>4.82</v>
      </c>
      <c r="I19" s="40">
        <v>4.68</v>
      </c>
      <c r="J19" s="40">
        <v>4.74</v>
      </c>
      <c r="K19" s="40">
        <v>4.62</v>
      </c>
      <c r="L19" s="40">
        <v>6.48</v>
      </c>
      <c r="M19" s="40">
        <v>7.45</v>
      </c>
    </row>
    <row r="20" spans="1:13" ht="11.25" customHeight="1">
      <c r="A20" s="28" t="s">
        <v>48</v>
      </c>
      <c r="B20" s="40">
        <v>7.15</v>
      </c>
      <c r="C20" s="40">
        <v>4.4800000000000004</v>
      </c>
      <c r="D20" s="40">
        <v>3.09</v>
      </c>
      <c r="E20" s="40">
        <v>3.14</v>
      </c>
      <c r="F20" s="40">
        <v>3.14</v>
      </c>
      <c r="G20" s="40">
        <v>3.55</v>
      </c>
      <c r="H20" s="40">
        <v>5.05</v>
      </c>
      <c r="I20" s="40">
        <v>5.44</v>
      </c>
      <c r="J20" s="40">
        <v>5.7</v>
      </c>
      <c r="K20" s="40">
        <v>6.05</v>
      </c>
      <c r="L20" s="40">
        <v>6.77</v>
      </c>
      <c r="M20" s="40">
        <v>5.56</v>
      </c>
    </row>
    <row r="21" spans="1:13" ht="11.25" customHeight="1">
      <c r="A21" s="28" t="s">
        <v>49</v>
      </c>
      <c r="B21" s="40">
        <v>5.64</v>
      </c>
      <c r="C21" s="40">
        <v>5.98</v>
      </c>
      <c r="D21" s="40">
        <v>5.03</v>
      </c>
      <c r="E21" s="40">
        <v>4.82</v>
      </c>
      <c r="F21" s="40">
        <v>4.5199999999999996</v>
      </c>
      <c r="G21" s="40">
        <v>4.99</v>
      </c>
      <c r="H21" s="40">
        <v>5.9</v>
      </c>
      <c r="I21" s="40">
        <v>5.96</v>
      </c>
      <c r="J21" s="40">
        <v>6.48</v>
      </c>
      <c r="K21" s="40">
        <v>8.0399999999999991</v>
      </c>
      <c r="L21" s="40">
        <v>8.58</v>
      </c>
      <c r="M21" s="40">
        <v>6.66</v>
      </c>
    </row>
    <row r="22" spans="1:13" ht="11.25" customHeight="1">
      <c r="A22" s="28" t="s">
        <v>50</v>
      </c>
      <c r="B22" s="40">
        <v>9.9600000000000009</v>
      </c>
      <c r="C22" s="40">
        <v>9.5</v>
      </c>
      <c r="D22" s="40">
        <v>4.7</v>
      </c>
      <c r="E22" s="40">
        <v>3.42</v>
      </c>
      <c r="F22" s="40">
        <v>3.35</v>
      </c>
      <c r="G22" s="40">
        <v>3.18</v>
      </c>
      <c r="H22" s="40">
        <v>3.24</v>
      </c>
      <c r="I22" s="40">
        <v>4.2</v>
      </c>
      <c r="J22" s="40">
        <v>4.3899999999999997</v>
      </c>
      <c r="K22" s="40">
        <v>4.34</v>
      </c>
      <c r="L22" s="40">
        <v>2.4500000000000002</v>
      </c>
      <c r="M22" s="40">
        <v>0.35</v>
      </c>
    </row>
    <row r="23" spans="1:13" ht="11.25" customHeight="1">
      <c r="A23" s="28" t="s">
        <v>51</v>
      </c>
      <c r="B23" s="40">
        <v>0.28999999999999998</v>
      </c>
      <c r="C23" s="40">
        <v>1.43</v>
      </c>
      <c r="D23" s="40">
        <v>3.2</v>
      </c>
      <c r="E23" s="40">
        <v>2.95</v>
      </c>
      <c r="F23" s="40">
        <v>2.85</v>
      </c>
      <c r="G23" s="40">
        <v>3.2</v>
      </c>
      <c r="H23" s="40">
        <v>4.93</v>
      </c>
      <c r="I23" s="40">
        <v>4.84</v>
      </c>
      <c r="J23" s="40">
        <v>4.6399999999999997</v>
      </c>
      <c r="K23" s="40">
        <v>4.47</v>
      </c>
      <c r="L23" s="40">
        <v>4.63</v>
      </c>
      <c r="M23" s="40">
        <v>5.01</v>
      </c>
    </row>
    <row r="24" spans="1:13" ht="11.25" customHeight="1">
      <c r="A24" s="28" t="s">
        <v>52</v>
      </c>
      <c r="B24" s="40">
        <v>6.2</v>
      </c>
      <c r="C24" s="40">
        <v>5.21</v>
      </c>
      <c r="D24" s="40">
        <v>3.52</v>
      </c>
      <c r="E24" s="40">
        <v>3.67</v>
      </c>
      <c r="F24" s="40">
        <v>3.86</v>
      </c>
      <c r="G24" s="40">
        <v>4.07</v>
      </c>
      <c r="H24" s="40">
        <v>4.99</v>
      </c>
      <c r="I24" s="40">
        <v>4.78</v>
      </c>
      <c r="J24" s="40">
        <v>4.55</v>
      </c>
      <c r="K24" s="40">
        <v>4.2</v>
      </c>
      <c r="L24" s="40">
        <v>4.0999999999999996</v>
      </c>
      <c r="M24" s="40">
        <v>5.28</v>
      </c>
    </row>
    <row r="25" spans="1:13" ht="11.25" customHeight="1">
      <c r="A25" s="28" t="s">
        <v>53</v>
      </c>
      <c r="B25" s="40">
        <v>5.33</v>
      </c>
      <c r="C25" s="40">
        <v>5.22</v>
      </c>
      <c r="D25" s="40">
        <v>3.17</v>
      </c>
      <c r="E25" s="40">
        <v>3.1</v>
      </c>
      <c r="F25" s="40">
        <v>2.77</v>
      </c>
      <c r="G25" s="40">
        <v>2.75</v>
      </c>
      <c r="H25" s="40">
        <v>4.07</v>
      </c>
      <c r="I25" s="40">
        <v>4.29</v>
      </c>
      <c r="J25" s="40">
        <v>4.3099999999999996</v>
      </c>
      <c r="K25" s="40">
        <v>4.54</v>
      </c>
      <c r="L25" s="40">
        <v>3.78</v>
      </c>
      <c r="M25" s="40">
        <v>3.71</v>
      </c>
    </row>
    <row r="26" spans="1:13" ht="11.25" customHeight="1">
      <c r="A26" s="9" t="s">
        <v>54</v>
      </c>
      <c r="B26" s="40">
        <v>3</v>
      </c>
      <c r="C26" s="40">
        <v>4.25</v>
      </c>
      <c r="D26" s="40">
        <v>2.81</v>
      </c>
      <c r="E26" s="40">
        <v>2.96</v>
      </c>
      <c r="F26" s="40">
        <v>2.78</v>
      </c>
      <c r="G26" s="40">
        <v>3.12</v>
      </c>
      <c r="H26" s="40">
        <v>4.5599999999999996</v>
      </c>
      <c r="I26" s="40">
        <v>4.18</v>
      </c>
      <c r="J26" s="40">
        <v>4.1500000000000004</v>
      </c>
      <c r="K26" s="40">
        <v>4.62</v>
      </c>
      <c r="L26" s="40">
        <v>8.34</v>
      </c>
      <c r="M26" s="40">
        <v>10.27</v>
      </c>
    </row>
    <row r="27" spans="1:13" ht="11.25" customHeight="1">
      <c r="A27" s="9" t="s">
        <v>55</v>
      </c>
      <c r="B27" s="40">
        <v>15.44</v>
      </c>
      <c r="C27" s="40">
        <v>20.68</v>
      </c>
      <c r="D27" s="40">
        <v>6.05</v>
      </c>
      <c r="E27" s="40">
        <v>3.73</v>
      </c>
      <c r="F27" s="40">
        <v>3.52</v>
      </c>
      <c r="G27" s="40">
        <v>3.62</v>
      </c>
      <c r="H27" s="40">
        <v>4.62</v>
      </c>
      <c r="I27" s="40">
        <v>4.84</v>
      </c>
      <c r="J27" s="40">
        <v>5.0199999999999996</v>
      </c>
      <c r="K27" s="40">
        <v>5.07</v>
      </c>
      <c r="L27" s="40">
        <v>6.11</v>
      </c>
      <c r="M27" s="40">
        <v>3.75</v>
      </c>
    </row>
    <row r="28" spans="1:13" ht="11.25" customHeight="1">
      <c r="A28" s="9" t="s">
        <v>56</v>
      </c>
      <c r="B28" s="40">
        <v>4.29</v>
      </c>
      <c r="C28" s="40">
        <v>4.04</v>
      </c>
      <c r="D28" s="40">
        <v>6.32</v>
      </c>
      <c r="E28" s="40">
        <v>4.95</v>
      </c>
      <c r="F28" s="40">
        <v>4.82</v>
      </c>
      <c r="G28" s="40">
        <v>5.4</v>
      </c>
      <c r="H28" s="40">
        <v>5.96</v>
      </c>
      <c r="I28" s="40">
        <v>6.5</v>
      </c>
      <c r="J28" s="40">
        <v>6.87</v>
      </c>
      <c r="K28" s="40">
        <v>7.1</v>
      </c>
      <c r="L28" s="40">
        <v>6.98</v>
      </c>
      <c r="M28" s="40">
        <v>11.66</v>
      </c>
    </row>
    <row r="29" spans="1:13" ht="11.25" customHeight="1">
      <c r="A29" s="9" t="s">
        <v>57</v>
      </c>
      <c r="B29" s="40">
        <v>17.96</v>
      </c>
      <c r="C29" s="40">
        <v>11.83</v>
      </c>
      <c r="D29" s="40">
        <v>8.17</v>
      </c>
      <c r="E29" s="40">
        <v>8.5500000000000007</v>
      </c>
      <c r="F29" s="40">
        <v>8.99</v>
      </c>
      <c r="G29" s="40">
        <v>8.57</v>
      </c>
      <c r="H29" s="40">
        <v>11.24</v>
      </c>
      <c r="I29" s="40">
        <v>11.19</v>
      </c>
      <c r="J29" s="40">
        <v>11.14</v>
      </c>
      <c r="K29" s="40">
        <v>11.62</v>
      </c>
      <c r="L29" s="40">
        <v>8.56</v>
      </c>
      <c r="M29" s="40">
        <v>8.98</v>
      </c>
    </row>
    <row r="30" spans="1:13" ht="11.25" customHeight="1">
      <c r="A30" s="9" t="s">
        <v>58</v>
      </c>
      <c r="B30" s="40">
        <v>7.84</v>
      </c>
      <c r="C30" s="40">
        <v>10.41</v>
      </c>
      <c r="D30" s="40">
        <v>8.73</v>
      </c>
      <c r="E30" s="40">
        <v>6.14</v>
      </c>
      <c r="F30" s="40">
        <v>6.12</v>
      </c>
      <c r="G30" s="40">
        <v>6.13</v>
      </c>
      <c r="H30" s="40">
        <v>6.75</v>
      </c>
      <c r="I30" s="40">
        <v>6.88</v>
      </c>
      <c r="J30" s="40">
        <v>7.24</v>
      </c>
      <c r="K30" s="40">
        <v>7.22</v>
      </c>
      <c r="L30" s="40">
        <v>5.55</v>
      </c>
      <c r="M30" s="40">
        <v>4.32</v>
      </c>
    </row>
    <row r="31" spans="1:13" ht="11.25" customHeight="1">
      <c r="A31" s="9" t="s">
        <v>59</v>
      </c>
      <c r="B31" s="40">
        <v>5.92</v>
      </c>
      <c r="C31" s="40">
        <v>5.44</v>
      </c>
      <c r="D31" s="40">
        <v>7.97</v>
      </c>
      <c r="E31" s="40">
        <v>5.78</v>
      </c>
      <c r="F31" s="40">
        <v>6</v>
      </c>
      <c r="G31" s="40">
        <v>6.08</v>
      </c>
      <c r="H31" s="40">
        <v>7.08</v>
      </c>
      <c r="I31" s="40">
        <v>6.8</v>
      </c>
      <c r="J31" s="40">
        <v>6.84</v>
      </c>
      <c r="K31" s="40">
        <v>7.22</v>
      </c>
      <c r="L31" s="40">
        <v>7.97</v>
      </c>
      <c r="M31" s="40">
        <v>8.6999999999999993</v>
      </c>
    </row>
    <row r="32" spans="1:13" ht="11.25" customHeight="1">
      <c r="A32" s="9" t="s">
        <v>60</v>
      </c>
      <c r="B32" s="56" t="s">
        <v>158</v>
      </c>
      <c r="C32" s="56" t="s">
        <v>158</v>
      </c>
      <c r="D32" s="40">
        <v>11.01</v>
      </c>
      <c r="E32" s="40">
        <v>6.39</v>
      </c>
      <c r="F32" s="40">
        <v>6.65</v>
      </c>
      <c r="G32" s="40">
        <v>6.97</v>
      </c>
      <c r="H32" s="40">
        <v>8.18</v>
      </c>
      <c r="I32" s="40">
        <v>8.08</v>
      </c>
      <c r="J32" s="40">
        <v>8.57</v>
      </c>
      <c r="K32" s="40">
        <v>9.01</v>
      </c>
      <c r="L32" s="40">
        <v>9.92</v>
      </c>
      <c r="M32" s="40">
        <v>6.88</v>
      </c>
    </row>
    <row r="33" spans="1:13" ht="11.25" customHeight="1">
      <c r="A33" s="9" t="s">
        <v>61</v>
      </c>
      <c r="B33" s="40">
        <v>6.88</v>
      </c>
      <c r="C33" s="40">
        <v>6.96</v>
      </c>
      <c r="D33" s="40">
        <v>11.53</v>
      </c>
      <c r="E33" s="40">
        <v>7.69</v>
      </c>
      <c r="F33" s="40">
        <v>7.55</v>
      </c>
      <c r="G33" s="40">
        <v>7.19</v>
      </c>
      <c r="H33" s="40">
        <v>8.01</v>
      </c>
      <c r="I33" s="40">
        <v>8.64</v>
      </c>
      <c r="J33" s="40">
        <v>9.0500000000000007</v>
      </c>
      <c r="K33" s="40">
        <v>9.51</v>
      </c>
      <c r="L33" s="40">
        <v>7.6</v>
      </c>
      <c r="M33" s="40">
        <v>8.11</v>
      </c>
    </row>
    <row r="34" spans="1:13" ht="11.25" customHeight="1">
      <c r="A34" s="9" t="s">
        <v>62</v>
      </c>
      <c r="B34" s="40">
        <v>7.6</v>
      </c>
      <c r="C34" s="40">
        <v>8.4700000000000006</v>
      </c>
      <c r="D34" s="40">
        <v>9.8699999999999992</v>
      </c>
      <c r="E34" s="40">
        <v>9.16</v>
      </c>
      <c r="F34" s="40">
        <v>9.0299999999999994</v>
      </c>
      <c r="G34" s="40">
        <v>9.3000000000000007</v>
      </c>
      <c r="H34" s="40">
        <v>10.4</v>
      </c>
      <c r="I34" s="40">
        <v>11.23</v>
      </c>
      <c r="J34" s="40">
        <v>11.74</v>
      </c>
      <c r="K34" s="40">
        <v>12.49</v>
      </c>
      <c r="L34" s="40">
        <v>9.3699999999999992</v>
      </c>
      <c r="M34" s="40">
        <v>8.3000000000000007</v>
      </c>
    </row>
    <row r="35" spans="1:13" ht="11.25" customHeight="1">
      <c r="A35" s="9" t="s">
        <v>63</v>
      </c>
      <c r="B35" s="40">
        <v>9.08</v>
      </c>
      <c r="C35" s="40">
        <v>9.57</v>
      </c>
      <c r="D35" s="40">
        <v>9.4700000000000006</v>
      </c>
      <c r="E35" s="40">
        <v>7.06</v>
      </c>
      <c r="F35" s="40">
        <v>6.97</v>
      </c>
      <c r="G35" s="40">
        <v>6.98</v>
      </c>
      <c r="H35" s="40">
        <v>8.2899999999999991</v>
      </c>
      <c r="I35" s="40">
        <v>8.67</v>
      </c>
      <c r="J35" s="40">
        <v>9.3699999999999992</v>
      </c>
      <c r="K35" s="40">
        <v>11.25</v>
      </c>
      <c r="L35" s="40">
        <v>10.56</v>
      </c>
      <c r="M35" s="40">
        <v>10.44</v>
      </c>
    </row>
    <row r="36" spans="1:13" ht="11.25" customHeight="1">
      <c r="A36" s="28" t="s">
        <v>64</v>
      </c>
      <c r="B36" s="40">
        <v>12.24</v>
      </c>
      <c r="C36" s="40">
        <v>12.94</v>
      </c>
      <c r="D36" s="40">
        <v>14.04</v>
      </c>
      <c r="E36" s="40">
        <v>9.52</v>
      </c>
      <c r="F36" s="40">
        <v>9.48</v>
      </c>
      <c r="G36" s="40">
        <v>11.63</v>
      </c>
      <c r="H36" s="40">
        <v>13.57</v>
      </c>
      <c r="I36" s="40">
        <v>12.06</v>
      </c>
      <c r="J36" s="40">
        <v>12.53</v>
      </c>
      <c r="K36" s="40">
        <v>13.26</v>
      </c>
      <c r="L36" s="40">
        <v>15</v>
      </c>
      <c r="M36" s="40">
        <v>14.78</v>
      </c>
    </row>
    <row r="37" spans="1:13" ht="11.25" customHeight="1">
      <c r="A37" s="28" t="s">
        <v>65</v>
      </c>
      <c r="B37" s="40">
        <v>15.84</v>
      </c>
      <c r="C37" s="40">
        <v>13.9</v>
      </c>
      <c r="D37" s="40">
        <v>16.059999999999999</v>
      </c>
      <c r="E37" s="40">
        <v>9.69</v>
      </c>
      <c r="F37" s="40">
        <v>9.66</v>
      </c>
      <c r="G37" s="40">
        <v>10.08</v>
      </c>
      <c r="H37" s="40">
        <v>11.29</v>
      </c>
      <c r="I37" s="40">
        <v>10.56</v>
      </c>
      <c r="J37" s="40">
        <v>10.53</v>
      </c>
      <c r="K37" s="40">
        <v>10.46</v>
      </c>
      <c r="L37" s="40">
        <v>10.92</v>
      </c>
      <c r="M37" s="40">
        <v>12.01</v>
      </c>
    </row>
    <row r="38" spans="1:13" ht="11.25" customHeight="1">
      <c r="A38" s="28" t="s">
        <v>66</v>
      </c>
      <c r="B38" s="40">
        <v>15.25</v>
      </c>
      <c r="C38" s="40">
        <v>17.239999999999998</v>
      </c>
      <c r="D38" s="40">
        <v>17.54</v>
      </c>
      <c r="E38" s="40">
        <v>10.86</v>
      </c>
      <c r="F38" s="40">
        <v>9.86</v>
      </c>
      <c r="G38" s="40">
        <v>10.55</v>
      </c>
      <c r="H38" s="40">
        <v>10.45</v>
      </c>
      <c r="I38" s="40">
        <v>10.16</v>
      </c>
      <c r="J38" s="40">
        <v>10.3</v>
      </c>
      <c r="K38" s="40">
        <v>8.56</v>
      </c>
      <c r="L38" s="40">
        <v>8.11</v>
      </c>
      <c r="M38" s="40">
        <v>8.6199999999999992</v>
      </c>
    </row>
    <row r="39" spans="1:13" ht="11.25" customHeight="1">
      <c r="A39" s="28" t="s">
        <v>67</v>
      </c>
      <c r="B39" s="40">
        <v>8.67</v>
      </c>
      <c r="C39" s="40">
        <v>10.24</v>
      </c>
      <c r="D39" s="40">
        <v>16.78</v>
      </c>
      <c r="E39" s="40">
        <v>11.58</v>
      </c>
      <c r="F39" s="40">
        <v>11.11</v>
      </c>
      <c r="G39" s="40">
        <v>12.37</v>
      </c>
      <c r="H39" s="40">
        <v>13.54</v>
      </c>
      <c r="I39" s="40">
        <v>13.54</v>
      </c>
      <c r="J39" s="40">
        <v>14.1</v>
      </c>
      <c r="K39" s="40">
        <v>17.68</v>
      </c>
      <c r="L39" s="40">
        <v>19.489999999999998</v>
      </c>
      <c r="M39" s="40">
        <v>18.18</v>
      </c>
    </row>
    <row r="40" spans="1:13" ht="11.25" customHeight="1">
      <c r="A40" s="9" t="s">
        <v>68</v>
      </c>
      <c r="B40" s="40">
        <v>20.57</v>
      </c>
      <c r="C40" s="40">
        <v>25.66</v>
      </c>
      <c r="D40" s="40">
        <v>18.170000000000002</v>
      </c>
      <c r="E40" s="40">
        <v>13.94</v>
      </c>
      <c r="F40" s="40">
        <v>15.69</v>
      </c>
      <c r="G40" s="40">
        <v>21.48</v>
      </c>
      <c r="H40" s="40">
        <v>16.39</v>
      </c>
      <c r="I40" s="40">
        <v>15.42</v>
      </c>
      <c r="J40" s="40">
        <v>17.18</v>
      </c>
      <c r="K40" s="40">
        <v>23.12</v>
      </c>
      <c r="L40" s="40">
        <v>20.29</v>
      </c>
      <c r="M40" s="40">
        <v>17.73</v>
      </c>
    </row>
    <row r="41" spans="1:13" ht="11.25" customHeight="1">
      <c r="A41" s="9" t="s">
        <v>69</v>
      </c>
      <c r="B41" s="40">
        <v>20.170000000000002</v>
      </c>
      <c r="C41" s="40">
        <v>19.61</v>
      </c>
      <c r="D41" s="40">
        <v>15.78</v>
      </c>
      <c r="E41" s="40">
        <v>11.29</v>
      </c>
      <c r="F41" s="40">
        <v>10.44</v>
      </c>
      <c r="G41" s="40">
        <v>10.02</v>
      </c>
      <c r="H41" s="40">
        <v>12.2</v>
      </c>
      <c r="I41" s="40">
        <v>11.58</v>
      </c>
      <c r="J41" s="40">
        <v>10.73</v>
      </c>
      <c r="K41" s="40">
        <v>7.56</v>
      </c>
      <c r="L41" s="40">
        <v>7.26</v>
      </c>
      <c r="M41" s="40">
        <v>6.71</v>
      </c>
    </row>
    <row r="42" spans="1:13" ht="11.25" customHeight="1">
      <c r="A42" s="9" t="s">
        <v>70</v>
      </c>
      <c r="B42" s="40">
        <v>6.91</v>
      </c>
      <c r="C42" s="40">
        <v>11.95</v>
      </c>
      <c r="D42" s="40">
        <v>14.67</v>
      </c>
      <c r="E42" s="40">
        <v>10.18</v>
      </c>
      <c r="F42" s="40">
        <v>9.3800000000000008</v>
      </c>
      <c r="G42" s="40">
        <v>9.74</v>
      </c>
      <c r="H42" s="40">
        <v>10.029999999999999</v>
      </c>
      <c r="I42" s="40">
        <v>11.03</v>
      </c>
      <c r="J42" s="40">
        <v>12.9</v>
      </c>
      <c r="K42" s="40">
        <v>16.64</v>
      </c>
      <c r="L42" s="40">
        <v>15.56</v>
      </c>
      <c r="M42" s="40">
        <v>15.22</v>
      </c>
    </row>
    <row r="43" spans="1:13" ht="11.25" customHeight="1">
      <c r="A43" s="9" t="s">
        <v>71</v>
      </c>
      <c r="B43" s="40">
        <v>15.62</v>
      </c>
      <c r="C43" s="40">
        <v>23.96</v>
      </c>
      <c r="D43" s="40">
        <v>19.03</v>
      </c>
      <c r="E43" s="40">
        <v>11.3</v>
      </c>
      <c r="F43" s="40">
        <v>10.95</v>
      </c>
      <c r="G43" s="40">
        <v>12.88</v>
      </c>
      <c r="H43" s="40">
        <v>11.58</v>
      </c>
      <c r="I43" s="40">
        <v>11.36</v>
      </c>
      <c r="J43" s="40">
        <v>12.83</v>
      </c>
      <c r="K43" s="40">
        <v>11.05</v>
      </c>
      <c r="L43" s="40">
        <v>13.79</v>
      </c>
      <c r="M43" s="40">
        <v>12.14</v>
      </c>
    </row>
    <row r="44" spans="1:13" ht="11.25" customHeight="1">
      <c r="A44" s="9" t="s">
        <v>72</v>
      </c>
      <c r="B44" s="40">
        <v>12.49</v>
      </c>
      <c r="C44" s="40">
        <v>18</v>
      </c>
      <c r="D44" s="40">
        <v>18.21</v>
      </c>
      <c r="E44" s="40">
        <v>11.95</v>
      </c>
      <c r="F44" s="40">
        <v>12.51</v>
      </c>
      <c r="G44" s="40">
        <v>15.37</v>
      </c>
      <c r="H44" s="40">
        <v>14.47</v>
      </c>
      <c r="I44" s="40">
        <v>14.87</v>
      </c>
      <c r="J44" s="40">
        <v>17.8</v>
      </c>
      <c r="K44" s="40">
        <v>21.66</v>
      </c>
      <c r="L44" s="40">
        <v>19.36</v>
      </c>
      <c r="M44" s="40">
        <v>19.04</v>
      </c>
    </row>
    <row r="45" spans="1:13" ht="11.25" customHeight="1">
      <c r="A45" s="9" t="s">
        <v>73</v>
      </c>
      <c r="B45" s="82">
        <v>31.38</v>
      </c>
      <c r="C45" s="82">
        <v>27.34</v>
      </c>
      <c r="D45" s="82">
        <v>17.77</v>
      </c>
      <c r="E45" s="82">
        <v>12.91</v>
      </c>
      <c r="F45" s="82">
        <v>14.88</v>
      </c>
      <c r="G45" s="82">
        <v>13.9</v>
      </c>
      <c r="H45" s="82">
        <v>11.56</v>
      </c>
      <c r="I45" s="82">
        <v>13.08</v>
      </c>
      <c r="J45" s="82">
        <v>17.37</v>
      </c>
      <c r="K45" s="82">
        <v>14.67</v>
      </c>
      <c r="L45" s="82">
        <v>14.03</v>
      </c>
      <c r="M45" s="82">
        <v>14.06</v>
      </c>
    </row>
    <row r="46" spans="1:13" ht="11.25" customHeight="1">
      <c r="A46" s="8" t="s">
        <v>84</v>
      </c>
      <c r="B46" s="103">
        <v>16.149999999999999</v>
      </c>
      <c r="C46" s="103">
        <v>17.25</v>
      </c>
      <c r="D46" s="103">
        <v>20.399999999999999</v>
      </c>
      <c r="E46" s="103">
        <v>9.74</v>
      </c>
      <c r="F46" s="103">
        <v>10.77</v>
      </c>
      <c r="G46" s="103">
        <v>14.57</v>
      </c>
      <c r="H46" s="103">
        <v>13.25</v>
      </c>
      <c r="I46" s="103">
        <v>10.26</v>
      </c>
      <c r="J46" s="103">
        <v>11.68</v>
      </c>
      <c r="K46" s="103">
        <v>14.45</v>
      </c>
      <c r="L46" s="103">
        <v>20.82</v>
      </c>
      <c r="M46" s="103">
        <v>22.99</v>
      </c>
    </row>
    <row r="47" spans="1:13" ht="11.25" customHeight="1">
      <c r="A47" s="9" t="s">
        <v>254</v>
      </c>
      <c r="B47" s="1"/>
      <c r="C47" s="1"/>
      <c r="D47" s="1"/>
      <c r="E47" s="1"/>
      <c r="F47" s="1"/>
      <c r="G47" s="1"/>
      <c r="H47" s="1"/>
      <c r="I47" s="1"/>
      <c r="J47" s="1"/>
      <c r="K47" s="1"/>
      <c r="L47" s="1"/>
      <c r="M47" s="1"/>
    </row>
    <row r="48" spans="1:13" ht="11.25" customHeight="1">
      <c r="A48" s="12" t="s">
        <v>161</v>
      </c>
      <c r="B48" s="1"/>
      <c r="C48" s="1"/>
      <c r="D48" s="1"/>
      <c r="E48" s="1"/>
      <c r="F48" s="1"/>
      <c r="G48" s="1"/>
      <c r="H48" s="1"/>
      <c r="I48" s="1"/>
      <c r="J48" s="1"/>
      <c r="K48" s="1"/>
      <c r="L48" s="1"/>
      <c r="M48" s="1"/>
    </row>
  </sheetData>
  <pageMargins left="0.66700000000000004" right="0.66700000000000004" top="0.66700000000000004" bottom="0.72" header="0" footer="0"/>
  <pageSetup firstPageNumber="97" orientation="portrait" useFirstPageNumber="1" copies="3"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5178D-D0C0-4363-BCCE-BC8FF5CB8869}">
  <sheetPr transitionEvaluation="1" codeName="Sheet84"/>
  <dimension ref="A1:F53"/>
  <sheetViews>
    <sheetView workbookViewId="0">
      <selection sqref="A1:A1048576"/>
    </sheetView>
  </sheetViews>
  <sheetFormatPr defaultColWidth="9.7109375" defaultRowHeight="11.25"/>
  <cols>
    <col min="1" max="1" width="11.140625" style="9" customWidth="1"/>
    <col min="2" max="2" width="13.42578125" style="9" customWidth="1"/>
    <col min="3" max="5" width="14.42578125" style="9" customWidth="1"/>
    <col min="6" max="16384" width="9.7109375" style="9"/>
  </cols>
  <sheetData>
    <row r="1" spans="1:5" ht="11.25" customHeight="1">
      <c r="A1" s="13" t="s">
        <v>262</v>
      </c>
      <c r="B1" s="14"/>
      <c r="C1" s="8"/>
      <c r="D1" s="14"/>
      <c r="E1" s="14"/>
    </row>
    <row r="2" spans="1:5" ht="67.5">
      <c r="A2" s="78" t="s">
        <v>263</v>
      </c>
      <c r="B2" s="52" t="s">
        <v>169</v>
      </c>
      <c r="C2" s="18" t="s">
        <v>264</v>
      </c>
      <c r="D2" s="52" t="s">
        <v>265</v>
      </c>
      <c r="E2" s="18" t="s">
        <v>172</v>
      </c>
    </row>
    <row r="3" spans="1:5" ht="11.25" customHeight="1">
      <c r="A3" s="12" t="s">
        <v>75</v>
      </c>
      <c r="B3" s="25">
        <v>144322</v>
      </c>
      <c r="C3" s="25">
        <v>19867</v>
      </c>
      <c r="D3" s="25">
        <v>6353</v>
      </c>
      <c r="E3" s="25">
        <v>170542</v>
      </c>
    </row>
    <row r="4" spans="1:5" ht="11.25" customHeight="1">
      <c r="A4" s="12" t="s">
        <v>76</v>
      </c>
      <c r="B4" s="25">
        <v>105150</v>
      </c>
      <c r="C4" s="25">
        <v>16518</v>
      </c>
      <c r="D4" s="25">
        <v>4473</v>
      </c>
      <c r="E4" s="25">
        <v>126141</v>
      </c>
    </row>
    <row r="5" spans="1:5" ht="11.25" customHeight="1">
      <c r="A5" s="12" t="s">
        <v>77</v>
      </c>
      <c r="B5" s="25">
        <v>114627</v>
      </c>
      <c r="C5" s="25">
        <v>18254</v>
      </c>
      <c r="D5" s="25">
        <v>2665</v>
      </c>
      <c r="E5" s="25">
        <v>135546</v>
      </c>
    </row>
    <row r="6" spans="1:5" ht="11.25" customHeight="1">
      <c r="A6" s="12" t="s">
        <v>78</v>
      </c>
      <c r="B6" s="25">
        <v>94547</v>
      </c>
      <c r="C6" s="25">
        <v>16981</v>
      </c>
      <c r="D6" s="25">
        <v>2909</v>
      </c>
      <c r="E6" s="25">
        <v>114437</v>
      </c>
    </row>
    <row r="7" spans="1:5" ht="11.25" customHeight="1">
      <c r="A7" s="12" t="s">
        <v>79</v>
      </c>
      <c r="B7" s="25">
        <v>86112</v>
      </c>
      <c r="C7" s="25">
        <v>14903</v>
      </c>
      <c r="D7" s="25">
        <v>1907</v>
      </c>
      <c r="E7" s="25">
        <v>102922</v>
      </c>
    </row>
    <row r="8" spans="1:5" ht="11.25" customHeight="1">
      <c r="A8" s="12" t="s">
        <v>80</v>
      </c>
      <c r="B8" s="25">
        <v>96061</v>
      </c>
      <c r="C8" s="25">
        <v>17267</v>
      </c>
      <c r="D8" s="25">
        <v>1361</v>
      </c>
      <c r="E8" s="25">
        <v>114689</v>
      </c>
    </row>
    <row r="9" spans="1:5" ht="11.25" customHeight="1">
      <c r="A9" s="12" t="s">
        <v>81</v>
      </c>
      <c r="B9" s="25">
        <v>96182</v>
      </c>
      <c r="C9" s="25">
        <v>19661</v>
      </c>
      <c r="D9" s="25">
        <v>948</v>
      </c>
      <c r="E9" s="25">
        <v>116791</v>
      </c>
    </row>
    <row r="10" spans="1:5" ht="11.25" customHeight="1">
      <c r="A10" s="12" t="s">
        <v>82</v>
      </c>
      <c r="B10" s="25">
        <v>110206</v>
      </c>
      <c r="C10" s="25">
        <v>23325</v>
      </c>
      <c r="D10" s="25">
        <v>904</v>
      </c>
      <c r="E10" s="25">
        <v>134435</v>
      </c>
    </row>
    <row r="11" spans="1:5" ht="11.25" customHeight="1">
      <c r="A11" s="12" t="s">
        <v>83</v>
      </c>
      <c r="B11" s="25">
        <v>113732</v>
      </c>
      <c r="C11" s="25">
        <v>29902</v>
      </c>
      <c r="D11" s="25">
        <v>1141</v>
      </c>
      <c r="E11" s="25">
        <v>144775</v>
      </c>
    </row>
    <row r="12" spans="1:5" ht="11.25" customHeight="1">
      <c r="A12" s="12" t="s">
        <v>40</v>
      </c>
      <c r="B12" s="25">
        <v>73640</v>
      </c>
      <c r="C12" s="25">
        <v>33836</v>
      </c>
      <c r="D12" s="25">
        <v>659</v>
      </c>
      <c r="E12" s="25">
        <v>108135</v>
      </c>
    </row>
    <row r="13" spans="1:5" ht="11.25" customHeight="1">
      <c r="A13" s="12" t="s">
        <v>41</v>
      </c>
      <c r="B13" s="25">
        <v>104136</v>
      </c>
      <c r="C13" s="25">
        <v>38387</v>
      </c>
      <c r="D13" s="25">
        <v>568</v>
      </c>
      <c r="E13" s="25">
        <v>143091</v>
      </c>
    </row>
    <row r="14" spans="1:5" ht="11.25" customHeight="1">
      <c r="A14" s="12" t="s">
        <v>42</v>
      </c>
      <c r="B14" s="25">
        <v>93932</v>
      </c>
      <c r="C14" s="25">
        <v>37324</v>
      </c>
      <c r="D14" s="25">
        <v>456</v>
      </c>
      <c r="E14" s="25">
        <v>131712</v>
      </c>
    </row>
    <row r="15" spans="1:5" ht="11.25" customHeight="1">
      <c r="A15" s="12" t="s">
        <v>43</v>
      </c>
      <c r="B15" s="25">
        <v>132154</v>
      </c>
      <c r="C15" s="25">
        <v>47441</v>
      </c>
      <c r="D15" s="25">
        <v>355</v>
      </c>
      <c r="E15" s="25">
        <v>179950</v>
      </c>
    </row>
    <row r="16" spans="1:5" ht="11.25" customHeight="1">
      <c r="A16" s="12" t="s">
        <v>44</v>
      </c>
      <c r="B16" s="25">
        <v>116248</v>
      </c>
      <c r="C16" s="25">
        <v>52912</v>
      </c>
      <c r="D16" s="25">
        <v>225</v>
      </c>
      <c r="E16" s="25">
        <v>169385</v>
      </c>
    </row>
    <row r="17" spans="1:5" ht="11.25" customHeight="1">
      <c r="A17" s="12" t="s">
        <v>45</v>
      </c>
      <c r="B17" s="25">
        <v>144678</v>
      </c>
      <c r="C17" s="25">
        <v>54843</v>
      </c>
      <c r="D17" s="25">
        <v>289</v>
      </c>
      <c r="E17" s="25">
        <v>199810</v>
      </c>
    </row>
    <row r="18" spans="1:5" ht="11.25" customHeight="1">
      <c r="A18" s="12" t="s">
        <v>46</v>
      </c>
      <c r="B18" s="25">
        <v>132907</v>
      </c>
      <c r="C18" s="25">
        <v>64543</v>
      </c>
      <c r="D18" s="25">
        <v>224</v>
      </c>
      <c r="E18" s="25">
        <v>197674</v>
      </c>
    </row>
    <row r="19" spans="1:5" ht="11.25" customHeight="1">
      <c r="A19" s="10" t="s">
        <v>47</v>
      </c>
      <c r="B19" s="25">
        <v>153842</v>
      </c>
      <c r="C19" s="25">
        <v>65676</v>
      </c>
      <c r="D19" s="25">
        <v>842</v>
      </c>
      <c r="E19" s="25">
        <v>220360</v>
      </c>
    </row>
    <row r="20" spans="1:5" ht="11.25" customHeight="1">
      <c r="A20" s="10" t="s">
        <v>48</v>
      </c>
      <c r="B20" s="25">
        <v>160865</v>
      </c>
      <c r="C20" s="25">
        <v>74767</v>
      </c>
      <c r="D20" s="25">
        <v>989</v>
      </c>
      <c r="E20" s="25">
        <v>236621</v>
      </c>
    </row>
    <row r="21" spans="1:5" ht="11.25" customHeight="1">
      <c r="A21" s="10" t="s">
        <v>49</v>
      </c>
      <c r="B21" s="25">
        <v>97247</v>
      </c>
      <c r="C21" s="25">
        <v>80112</v>
      </c>
      <c r="D21" s="25">
        <v>756</v>
      </c>
      <c r="E21" s="25">
        <v>178115</v>
      </c>
    </row>
    <row r="22" spans="1:5" ht="11.25" customHeight="1">
      <c r="A22" s="10" t="s">
        <v>50</v>
      </c>
      <c r="B22" s="25">
        <v>134204</v>
      </c>
      <c r="C22" s="25">
        <v>90085</v>
      </c>
      <c r="D22" s="25">
        <v>2387</v>
      </c>
      <c r="E22" s="25">
        <v>226676</v>
      </c>
    </row>
    <row r="23" spans="1:5" ht="11.25" customHeight="1">
      <c r="A23" s="10" t="s">
        <v>51</v>
      </c>
      <c r="B23" s="25">
        <v>124072</v>
      </c>
      <c r="C23" s="25">
        <v>89564</v>
      </c>
      <c r="D23" s="25">
        <v>2246</v>
      </c>
      <c r="E23" s="25">
        <v>215882</v>
      </c>
    </row>
    <row r="24" spans="1:5" ht="11.25" customHeight="1">
      <c r="A24" s="10" t="s">
        <v>52</v>
      </c>
      <c r="B24" s="25">
        <v>135975</v>
      </c>
      <c r="C24" s="25">
        <v>85869</v>
      </c>
      <c r="D24" s="25">
        <v>1385</v>
      </c>
      <c r="E24" s="25">
        <v>223229</v>
      </c>
    </row>
    <row r="25" spans="1:5" ht="11.25" customHeight="1">
      <c r="A25" s="10" t="s">
        <v>53</v>
      </c>
      <c r="B25" s="25">
        <v>102073</v>
      </c>
      <c r="C25" s="25">
        <v>92506</v>
      </c>
      <c r="D25" s="25">
        <v>1445</v>
      </c>
      <c r="E25" s="25">
        <v>196024</v>
      </c>
    </row>
    <row r="26" spans="1:5" ht="11.25" customHeight="1">
      <c r="A26" s="12" t="s">
        <v>54</v>
      </c>
      <c r="B26" s="25">
        <v>139727</v>
      </c>
      <c r="C26" s="25">
        <v>93393</v>
      </c>
      <c r="D26" s="25">
        <v>500</v>
      </c>
      <c r="E26" s="25">
        <v>233620</v>
      </c>
    </row>
    <row r="27" spans="1:5" ht="11.25" customHeight="1">
      <c r="A27" s="12" t="s">
        <v>55</v>
      </c>
      <c r="B27" s="25">
        <v>54322</v>
      </c>
      <c r="C27" s="25">
        <v>88514</v>
      </c>
      <c r="D27" s="25">
        <v>1059</v>
      </c>
      <c r="E27" s="25">
        <v>143895</v>
      </c>
    </row>
    <row r="28" spans="1:5" ht="11.25" customHeight="1">
      <c r="A28" s="12" t="s">
        <v>56</v>
      </c>
      <c r="B28" s="25">
        <v>51873</v>
      </c>
      <c r="C28" s="25">
        <v>88662</v>
      </c>
      <c r="D28" s="25">
        <v>1195</v>
      </c>
      <c r="E28" s="25">
        <v>141730</v>
      </c>
    </row>
    <row r="29" spans="1:5" ht="11.25" customHeight="1">
      <c r="A29" s="12" t="s">
        <v>57</v>
      </c>
      <c r="B29" s="25">
        <v>47996</v>
      </c>
      <c r="C29" s="25">
        <v>74523</v>
      </c>
      <c r="D29" s="25">
        <v>907</v>
      </c>
      <c r="E29" s="25">
        <v>123426</v>
      </c>
    </row>
    <row r="30" spans="1:5" ht="11.25" customHeight="1">
      <c r="A30" s="12" t="s">
        <v>58</v>
      </c>
      <c r="B30" s="25">
        <v>80817</v>
      </c>
      <c r="C30" s="25">
        <v>84710</v>
      </c>
      <c r="D30" s="25">
        <v>0</v>
      </c>
      <c r="E30" s="25">
        <v>165527</v>
      </c>
    </row>
    <row r="31" spans="1:5" ht="11.25" customHeight="1">
      <c r="A31" s="12" t="s">
        <v>59</v>
      </c>
      <c r="B31" s="25">
        <v>72543</v>
      </c>
      <c r="C31" s="25">
        <v>82561</v>
      </c>
      <c r="D31" s="25">
        <v>1115</v>
      </c>
      <c r="E31" s="25">
        <v>156219</v>
      </c>
    </row>
    <row r="32" spans="1:5" ht="11.25" customHeight="1">
      <c r="A32" s="12" t="s">
        <v>60</v>
      </c>
      <c r="B32" s="25">
        <v>52745</v>
      </c>
      <c r="C32" s="25">
        <v>75149</v>
      </c>
      <c r="D32" s="25">
        <v>431</v>
      </c>
      <c r="E32" s="25">
        <v>128325</v>
      </c>
    </row>
    <row r="33" spans="1:6" ht="11.25" customHeight="1">
      <c r="A33" s="12" t="s">
        <v>61</v>
      </c>
      <c r="B33" s="25">
        <v>51739</v>
      </c>
      <c r="C33" s="25">
        <v>82674</v>
      </c>
      <c r="D33" s="25">
        <v>835</v>
      </c>
      <c r="E33" s="25">
        <v>135248</v>
      </c>
    </row>
    <row r="34" spans="1:6" ht="11.25" customHeight="1">
      <c r="A34" s="12" t="s">
        <v>62</v>
      </c>
      <c r="B34" s="25">
        <v>63355</v>
      </c>
      <c r="C34" s="25">
        <v>75518</v>
      </c>
      <c r="D34" s="25">
        <v>2455</v>
      </c>
      <c r="E34" s="25">
        <v>141328</v>
      </c>
    </row>
    <row r="35" spans="1:6" ht="11.25" customHeight="1">
      <c r="A35" s="12" t="s">
        <v>63</v>
      </c>
      <c r="B35" s="25">
        <v>47968</v>
      </c>
      <c r="C35" s="25">
        <v>79247</v>
      </c>
      <c r="D35" s="25">
        <v>411</v>
      </c>
      <c r="E35" s="25">
        <v>127626</v>
      </c>
    </row>
    <row r="36" spans="1:6" ht="11.25" customHeight="1">
      <c r="A36" s="10" t="s">
        <v>64</v>
      </c>
      <c r="B36" s="25">
        <v>22723</v>
      </c>
      <c r="C36" s="25">
        <v>76035</v>
      </c>
      <c r="D36" s="25">
        <v>442</v>
      </c>
      <c r="E36" s="25">
        <v>99200</v>
      </c>
    </row>
    <row r="37" spans="1:6" ht="11.25" customHeight="1">
      <c r="A37" s="10" t="s">
        <v>65</v>
      </c>
      <c r="B37" s="25">
        <v>19223.990000000002</v>
      </c>
      <c r="C37" s="25">
        <v>71891.167000000001</v>
      </c>
      <c r="D37" s="25">
        <v>864.84299999999348</v>
      </c>
      <c r="E37" s="25">
        <v>91980</v>
      </c>
    </row>
    <row r="38" spans="1:6" ht="11.25" customHeight="1">
      <c r="A38" s="10" t="s">
        <v>66</v>
      </c>
      <c r="B38" s="25">
        <v>15844.377</v>
      </c>
      <c r="C38" s="25">
        <v>61768.086000000003</v>
      </c>
      <c r="D38" s="25">
        <v>157.53699999999662</v>
      </c>
      <c r="E38" s="25">
        <v>77770</v>
      </c>
    </row>
    <row r="39" spans="1:6" ht="11.25" customHeight="1">
      <c r="A39" s="10" t="s">
        <v>67</v>
      </c>
      <c r="B39" s="25">
        <v>12647.632</v>
      </c>
      <c r="C39" s="25">
        <v>53237.055</v>
      </c>
      <c r="D39" s="25">
        <v>162.31299999999464</v>
      </c>
      <c r="E39" s="25">
        <v>66047</v>
      </c>
    </row>
    <row r="40" spans="1:6" ht="11.25" customHeight="1">
      <c r="A40" s="12" t="s">
        <v>68</v>
      </c>
      <c r="B40" s="25">
        <v>7664</v>
      </c>
      <c r="C40" s="25">
        <v>34377</v>
      </c>
      <c r="D40" s="25">
        <v>250</v>
      </c>
      <c r="E40" s="25">
        <v>42291</v>
      </c>
    </row>
    <row r="41" spans="1:6" ht="11.25" customHeight="1">
      <c r="A41" s="12" t="s">
        <v>69</v>
      </c>
      <c r="B41" s="25">
        <v>15200.275</v>
      </c>
      <c r="C41" s="25">
        <v>53754</v>
      </c>
      <c r="D41" s="25">
        <v>158.72500000000582</v>
      </c>
      <c r="E41" s="25">
        <v>69113</v>
      </c>
    </row>
    <row r="42" spans="1:6" ht="11.25" customHeight="1">
      <c r="A42" s="12" t="s">
        <v>70</v>
      </c>
      <c r="B42" s="25">
        <v>14147.7714</v>
      </c>
      <c r="C42" s="25">
        <v>49839</v>
      </c>
      <c r="D42" s="25">
        <v>180.22860000000219</v>
      </c>
      <c r="E42" s="25">
        <v>64167</v>
      </c>
    </row>
    <row r="43" spans="1:6" ht="11.25" customHeight="1">
      <c r="A43" s="12" t="s">
        <v>71</v>
      </c>
      <c r="B43" s="25">
        <v>5814</v>
      </c>
      <c r="C43" s="25">
        <v>43644.241999999998</v>
      </c>
      <c r="D43" s="25">
        <v>221.75800000000163</v>
      </c>
      <c r="E43" s="25">
        <v>49680</v>
      </c>
      <c r="F43" s="3"/>
    </row>
    <row r="44" spans="1:6" ht="11.25" customHeight="1">
      <c r="A44" s="12" t="s">
        <v>72</v>
      </c>
      <c r="B44" s="25">
        <v>4189.7049999999999</v>
      </c>
      <c r="C44" s="25">
        <v>34410.769</v>
      </c>
      <c r="D44" s="25">
        <v>0</v>
      </c>
      <c r="E44" s="25">
        <v>38600.474000000002</v>
      </c>
      <c r="F44" s="3"/>
    </row>
    <row r="45" spans="1:6" ht="11.25" customHeight="1">
      <c r="A45" s="12" t="s">
        <v>73</v>
      </c>
      <c r="B45" s="25">
        <v>1348.4480000000001</v>
      </c>
      <c r="C45" s="25">
        <v>12958.123</v>
      </c>
      <c r="D45" s="25">
        <v>0</v>
      </c>
      <c r="E45" s="25">
        <v>14306.571</v>
      </c>
      <c r="F45" s="3"/>
    </row>
    <row r="46" spans="1:6" ht="11.25" customHeight="1">
      <c r="A46" s="16" t="s">
        <v>84</v>
      </c>
      <c r="B46" s="26">
        <v>3507</v>
      </c>
      <c r="C46" s="26">
        <v>12701</v>
      </c>
      <c r="D46" s="26">
        <f>E46-C46-B46</f>
        <v>0</v>
      </c>
      <c r="E46" s="26">
        <v>16208</v>
      </c>
      <c r="F46" s="3"/>
    </row>
    <row r="47" spans="1:6" ht="11.25" customHeight="1">
      <c r="A47" s="10" t="s">
        <v>266</v>
      </c>
    </row>
    <row r="48" spans="1:6" ht="11.25" customHeight="1">
      <c r="A48" s="10" t="s">
        <v>267</v>
      </c>
      <c r="B48" s="1"/>
      <c r="C48" s="1"/>
      <c r="D48" s="1"/>
      <c r="E48" s="1"/>
    </row>
    <row r="49" spans="1:5" ht="11.25" customHeight="1">
      <c r="A49" s="10" t="s">
        <v>268</v>
      </c>
      <c r="B49" s="1"/>
      <c r="C49" s="1"/>
      <c r="D49" s="1"/>
      <c r="E49" s="1"/>
    </row>
    <row r="50" spans="1:5" ht="11.25" customHeight="1">
      <c r="A50" s="10" t="s">
        <v>269</v>
      </c>
    </row>
    <row r="51" spans="1:5" ht="11.25" customHeight="1">
      <c r="A51" s="10" t="s">
        <v>270</v>
      </c>
    </row>
    <row r="52" spans="1:5" ht="11.25" customHeight="1">
      <c r="A52" s="12" t="s">
        <v>271</v>
      </c>
    </row>
    <row r="53" spans="1:5" ht="11.25" customHeight="1"/>
  </sheetData>
  <pageMargins left="0.66700000000000004" right="0.66700000000000004" top="0.66700000000000004" bottom="0.72" header="0" footer="0"/>
  <pageSetup firstPageNumber="98" orientation="portrait" useFirstPageNumber="1"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C40F2-7B1C-4FCC-BE46-146641FB8D23}">
  <sheetPr transitionEvaluation="1" codeName="Sheet85"/>
  <dimension ref="A1:F52"/>
  <sheetViews>
    <sheetView workbookViewId="0"/>
  </sheetViews>
  <sheetFormatPr defaultColWidth="20.7109375" defaultRowHeight="11.25"/>
  <cols>
    <col min="1" max="1" width="11.140625" style="9" customWidth="1"/>
    <col min="2" max="6" width="14.42578125" style="9" customWidth="1"/>
    <col min="7" max="239" width="9.140625" style="9" customWidth="1"/>
    <col min="240" max="16384" width="20.7109375" style="9"/>
  </cols>
  <sheetData>
    <row r="1" spans="1:6">
      <c r="A1" s="13" t="s">
        <v>272</v>
      </c>
      <c r="B1" s="14"/>
      <c r="C1" s="14"/>
      <c r="D1" s="14"/>
      <c r="E1" s="14"/>
      <c r="F1" s="14"/>
    </row>
    <row r="2" spans="1:6" ht="45">
      <c r="A2" s="108" t="s">
        <v>74</v>
      </c>
      <c r="B2" s="32" t="s">
        <v>273</v>
      </c>
      <c r="C2" s="32" t="s">
        <v>274</v>
      </c>
      <c r="D2" s="32" t="s">
        <v>275</v>
      </c>
      <c r="E2" s="32" t="s">
        <v>276</v>
      </c>
      <c r="F2" s="32" t="s">
        <v>277</v>
      </c>
    </row>
    <row r="3" spans="1:6">
      <c r="A3" s="12" t="s">
        <v>75</v>
      </c>
      <c r="B3" s="19">
        <v>59.555055699999997</v>
      </c>
      <c r="C3" s="19">
        <v>259.50912</v>
      </c>
      <c r="D3" s="19">
        <v>319.06417569999996</v>
      </c>
      <c r="E3" s="19">
        <v>250.07717569999997</v>
      </c>
      <c r="F3" s="19">
        <v>68.986999999999995</v>
      </c>
    </row>
    <row r="4" spans="1:6">
      <c r="A4" s="12" t="s">
        <v>76</v>
      </c>
      <c r="B4" s="19">
        <v>68.986999999999995</v>
      </c>
      <c r="C4" s="19">
        <v>214.9</v>
      </c>
      <c r="D4" s="19">
        <v>283.88700000000006</v>
      </c>
      <c r="E4" s="19">
        <v>230.50800000000007</v>
      </c>
      <c r="F4" s="19">
        <v>53.378999999999991</v>
      </c>
    </row>
    <row r="5" spans="1:6">
      <c r="A5" s="12" t="s">
        <v>77</v>
      </c>
      <c r="B5" s="19">
        <v>53.378999999999998</v>
      </c>
      <c r="C5" s="19">
        <v>228.4</v>
      </c>
      <c r="D5" s="19">
        <v>281.779</v>
      </c>
      <c r="E5" s="19">
        <v>238.95500000000001</v>
      </c>
      <c r="F5" s="19">
        <v>42.824000000000012</v>
      </c>
    </row>
    <row r="6" spans="1:6">
      <c r="A6" s="12" t="s">
        <v>78</v>
      </c>
      <c r="B6" s="19">
        <v>42.823999999999998</v>
      </c>
      <c r="C6" s="19">
        <v>239.9</v>
      </c>
      <c r="D6" s="19">
        <v>282.72399999999999</v>
      </c>
      <c r="E6" s="19">
        <v>228.32499999999999</v>
      </c>
      <c r="F6" s="19">
        <v>54.399000000000001</v>
      </c>
    </row>
    <row r="7" spans="1:6">
      <c r="A7" s="12" t="s">
        <v>79</v>
      </c>
      <c r="B7" s="19">
        <v>54.399000000000001</v>
      </c>
      <c r="C7" s="19">
        <v>209.6</v>
      </c>
      <c r="D7" s="19">
        <v>263.99900000000002</v>
      </c>
      <c r="E7" s="19">
        <v>215.6</v>
      </c>
      <c r="F7" s="19">
        <v>48.3</v>
      </c>
    </row>
    <row r="8" spans="1:6">
      <c r="A8" s="12" t="s">
        <v>80</v>
      </c>
      <c r="B8" s="19">
        <v>48.3</v>
      </c>
      <c r="C8" s="19">
        <v>215.1</v>
      </c>
      <c r="D8" s="19">
        <v>263.5</v>
      </c>
      <c r="E8" s="19">
        <v>226.5</v>
      </c>
      <c r="F8" s="19">
        <v>37</v>
      </c>
    </row>
    <row r="9" spans="1:6">
      <c r="A9" s="12" t="s">
        <v>81</v>
      </c>
      <c r="B9" s="19">
        <v>37</v>
      </c>
      <c r="C9" s="19">
        <v>228</v>
      </c>
      <c r="D9" s="19">
        <v>265</v>
      </c>
      <c r="E9" s="19">
        <v>225.2</v>
      </c>
      <c r="F9" s="19">
        <v>39.799999999999997</v>
      </c>
    </row>
    <row r="10" spans="1:6">
      <c r="A10" s="12" t="s">
        <v>82</v>
      </c>
      <c r="B10" s="19">
        <v>39.799999999999997</v>
      </c>
      <c r="C10" s="19">
        <v>240.8</v>
      </c>
      <c r="D10" s="19">
        <v>280.60000000000002</v>
      </c>
      <c r="E10" s="19">
        <v>238.5</v>
      </c>
      <c r="F10" s="19">
        <v>42.1</v>
      </c>
    </row>
    <row r="11" spans="1:6">
      <c r="A11" s="12" t="s">
        <v>83</v>
      </c>
      <c r="B11" s="19">
        <v>42.1</v>
      </c>
      <c r="C11" s="19">
        <v>239.2</v>
      </c>
      <c r="D11" s="19">
        <v>281.2</v>
      </c>
      <c r="E11" s="19">
        <v>234.9</v>
      </c>
      <c r="F11" s="19">
        <v>46.3</v>
      </c>
    </row>
    <row r="12" spans="1:6">
      <c r="A12" s="12" t="s">
        <v>40</v>
      </c>
      <c r="B12" s="19">
        <v>46.3</v>
      </c>
      <c r="C12" s="19">
        <v>184.7</v>
      </c>
      <c r="D12" s="19">
        <v>231.1</v>
      </c>
      <c r="E12" s="19">
        <v>191.1</v>
      </c>
      <c r="F12" s="19">
        <v>40</v>
      </c>
    </row>
    <row r="13" spans="1:6">
      <c r="A13" s="12" t="s">
        <v>41</v>
      </c>
      <c r="B13" s="19">
        <v>40</v>
      </c>
      <c r="C13" s="19">
        <v>221.2</v>
      </c>
      <c r="D13" s="19">
        <v>261.2</v>
      </c>
      <c r="E13" s="19">
        <v>229.3</v>
      </c>
      <c r="F13" s="19">
        <v>31.8</v>
      </c>
    </row>
    <row r="14" spans="1:6">
      <c r="A14" s="12" t="s">
        <v>42</v>
      </c>
      <c r="B14" s="19">
        <v>31.8</v>
      </c>
      <c r="C14" s="19">
        <v>211.7</v>
      </c>
      <c r="D14" s="19">
        <v>243.5</v>
      </c>
      <c r="E14" s="19">
        <v>212.6</v>
      </c>
      <c r="F14" s="19">
        <v>31</v>
      </c>
    </row>
    <row r="15" spans="1:6">
      <c r="A15" s="12" t="s">
        <v>43</v>
      </c>
      <c r="B15" s="19">
        <v>30.952000000000002</v>
      </c>
      <c r="C15" s="19">
        <v>291.96800000000002</v>
      </c>
      <c r="D15" s="19">
        <v>322.92</v>
      </c>
      <c r="E15" s="19">
        <v>269.41899999999998</v>
      </c>
      <c r="F15" s="19">
        <v>53.5</v>
      </c>
    </row>
    <row r="16" spans="1:6">
      <c r="A16" s="12" t="s">
        <v>44</v>
      </c>
      <c r="B16" s="19">
        <v>53.500999999999998</v>
      </c>
      <c r="C16" s="19">
        <v>261.7</v>
      </c>
      <c r="D16" s="19">
        <v>315.2</v>
      </c>
      <c r="E16" s="19">
        <v>256.60000000000002</v>
      </c>
      <c r="F16" s="19">
        <v>58.6</v>
      </c>
    </row>
    <row r="17" spans="1:6">
      <c r="A17" s="12" t="s">
        <v>45</v>
      </c>
      <c r="B17" s="19">
        <v>58.6</v>
      </c>
      <c r="C17" s="19">
        <v>274.2</v>
      </c>
      <c r="D17" s="19">
        <v>332.8</v>
      </c>
      <c r="E17" s="19">
        <v>290.39999999999998</v>
      </c>
      <c r="F17" s="19">
        <v>42.4</v>
      </c>
    </row>
    <row r="18" spans="1:6">
      <c r="A18" s="12" t="s">
        <v>46</v>
      </c>
      <c r="B18" s="19">
        <v>42.4</v>
      </c>
      <c r="C18" s="19">
        <v>284.52499999999998</v>
      </c>
      <c r="D18" s="19">
        <v>326.89999999999998</v>
      </c>
      <c r="E18" s="19">
        <v>285.7</v>
      </c>
      <c r="F18" s="19">
        <v>41.2</v>
      </c>
    </row>
    <row r="19" spans="1:6">
      <c r="A19" s="10" t="s">
        <v>47</v>
      </c>
      <c r="B19" s="19">
        <v>41.223999999999997</v>
      </c>
      <c r="C19" s="19">
        <v>289.60000000000002</v>
      </c>
      <c r="D19" s="19">
        <v>342.90799999999996</v>
      </c>
      <c r="E19" s="19">
        <v>273.93899999999996</v>
      </c>
      <c r="F19" s="19">
        <v>69.7</v>
      </c>
    </row>
    <row r="20" spans="1:6">
      <c r="A20" s="10" t="s">
        <v>48</v>
      </c>
      <c r="B20" s="19">
        <v>69.667000000000002</v>
      </c>
      <c r="C20" s="19">
        <v>290.2</v>
      </c>
      <c r="D20" s="19">
        <v>359.86699999999996</v>
      </c>
      <c r="E20" s="19">
        <v>263.77500000000003</v>
      </c>
      <c r="F20" s="19">
        <v>104.7</v>
      </c>
    </row>
    <row r="21" spans="1:6">
      <c r="A21" s="10" t="s">
        <v>49</v>
      </c>
      <c r="B21" s="19">
        <v>104.7</v>
      </c>
      <c r="C21" s="19">
        <v>216.9</v>
      </c>
      <c r="D21" s="19">
        <v>321.60000000000002</v>
      </c>
      <c r="E21" s="19">
        <v>209.12200000000001</v>
      </c>
      <c r="F21" s="19">
        <v>105.2</v>
      </c>
    </row>
    <row r="22" spans="1:6">
      <c r="A22" s="10" t="s">
        <v>50</v>
      </c>
      <c r="B22" s="19">
        <v>105.2</v>
      </c>
      <c r="C22" s="19">
        <v>254</v>
      </c>
      <c r="D22" s="19">
        <v>359.2</v>
      </c>
      <c r="E22" s="19">
        <v>239.7</v>
      </c>
      <c r="F22" s="19">
        <v>112.6</v>
      </c>
    </row>
    <row r="23" spans="1:6">
      <c r="A23" s="10" t="s">
        <v>51</v>
      </c>
      <c r="B23" s="19">
        <v>112.6</v>
      </c>
      <c r="C23" s="19">
        <v>245.2</v>
      </c>
      <c r="D23" s="19">
        <v>357.79999999999995</v>
      </c>
      <c r="E23" s="19">
        <v>226</v>
      </c>
      <c r="F23" s="19">
        <v>128.30000000000001</v>
      </c>
    </row>
    <row r="24" spans="1:6">
      <c r="A24" s="10" t="s">
        <v>52</v>
      </c>
      <c r="B24" s="19">
        <v>128.30000000000001</v>
      </c>
      <c r="C24" s="19">
        <v>253.2</v>
      </c>
      <c r="D24" s="19">
        <v>381.5</v>
      </c>
      <c r="E24" s="19">
        <v>249.9</v>
      </c>
      <c r="F24" s="19">
        <v>120.2</v>
      </c>
    </row>
    <row r="25" spans="1:6">
      <c r="A25" s="10" t="s">
        <v>53</v>
      </c>
      <c r="B25" s="19">
        <v>120.2</v>
      </c>
      <c r="C25" s="19">
        <v>203.3</v>
      </c>
      <c r="D25" s="19">
        <v>323.5</v>
      </c>
      <c r="E25" s="19">
        <v>200.1</v>
      </c>
      <c r="F25" s="19">
        <v>124</v>
      </c>
    </row>
    <row r="26" spans="1:6">
      <c r="A26" s="12" t="s">
        <v>54</v>
      </c>
      <c r="B26" s="19">
        <v>124</v>
      </c>
      <c r="C26" s="19">
        <v>249.7</v>
      </c>
      <c r="D26" s="19">
        <v>373.7</v>
      </c>
      <c r="E26" s="19">
        <v>213.8</v>
      </c>
      <c r="F26" s="19">
        <v>151.80000000000001</v>
      </c>
    </row>
    <row r="27" spans="1:6">
      <c r="A27" s="12" t="s">
        <v>55</v>
      </c>
      <c r="B27" s="19">
        <v>151.80000000000001</v>
      </c>
      <c r="C27" s="19">
        <v>86.299000000000007</v>
      </c>
      <c r="D27" s="19">
        <v>238.09900000000002</v>
      </c>
      <c r="E27" s="19">
        <v>175.15199999999999</v>
      </c>
      <c r="F27" s="19">
        <v>107.78400000000001</v>
      </c>
    </row>
    <row r="28" spans="1:6">
      <c r="A28" s="12" t="s">
        <v>56</v>
      </c>
      <c r="B28" s="19">
        <v>107.78400000000001</v>
      </c>
      <c r="C28" s="19">
        <v>85.2</v>
      </c>
      <c r="D28" s="19">
        <v>192.98400000000001</v>
      </c>
      <c r="E28" s="19">
        <v>160.80000000000001</v>
      </c>
      <c r="F28" s="19">
        <v>67.2</v>
      </c>
    </row>
    <row r="29" spans="1:6">
      <c r="A29" s="12" t="s">
        <v>57</v>
      </c>
      <c r="B29" s="19">
        <v>67.2</v>
      </c>
      <c r="C29" s="19">
        <v>79.599999999999994</v>
      </c>
      <c r="D29" s="19">
        <v>146.80000000000001</v>
      </c>
      <c r="E29" s="19">
        <v>149.19999999999999</v>
      </c>
      <c r="F29" s="19">
        <v>52.1</v>
      </c>
    </row>
    <row r="30" spans="1:6">
      <c r="A30" s="12" t="s">
        <v>58</v>
      </c>
      <c r="B30" s="19">
        <v>52.136000000000003</v>
      </c>
      <c r="C30" s="109">
        <v>135.57300000000001</v>
      </c>
      <c r="D30" s="19">
        <v>187.709</v>
      </c>
      <c r="E30" s="19">
        <v>137.73699999999999</v>
      </c>
      <c r="F30" s="19">
        <v>108.049994</v>
      </c>
    </row>
    <row r="31" spans="1:6">
      <c r="A31" s="12" t="s">
        <v>59</v>
      </c>
      <c r="B31" s="19">
        <v>108.049994</v>
      </c>
      <c r="C31" s="109">
        <v>153.859407</v>
      </c>
      <c r="D31" s="19">
        <v>261.909401</v>
      </c>
      <c r="E31" s="19">
        <v>143.914579</v>
      </c>
      <c r="F31" s="19">
        <v>117.994823</v>
      </c>
    </row>
    <row r="32" spans="1:6">
      <c r="A32" s="12" t="s">
        <v>60</v>
      </c>
      <c r="B32" s="19">
        <v>117.994823</v>
      </c>
      <c r="C32" s="109">
        <v>82.308407000000003</v>
      </c>
      <c r="D32" s="19">
        <v>200.30322999999999</v>
      </c>
      <c r="E32" s="19">
        <v>130.23227</v>
      </c>
      <c r="F32" s="19">
        <v>94.985112999999998</v>
      </c>
    </row>
    <row r="33" spans="1:6">
      <c r="A33" s="12" t="s">
        <v>61</v>
      </c>
      <c r="B33" s="19">
        <v>94.985112999999998</v>
      </c>
      <c r="C33" s="19">
        <v>82.105999999999995</v>
      </c>
      <c r="D33" s="19">
        <v>177.09111300000001</v>
      </c>
      <c r="E33" s="19">
        <v>148.469898</v>
      </c>
      <c r="F33" s="19">
        <v>51.626258</v>
      </c>
    </row>
    <row r="34" spans="1:6">
      <c r="A34" s="12" t="s">
        <v>62</v>
      </c>
      <c r="B34" s="19">
        <v>51.621751684311839</v>
      </c>
      <c r="C34" s="19">
        <v>175.4114533205005</v>
      </c>
      <c r="D34" s="19">
        <v>227.03320500481234</v>
      </c>
      <c r="E34" s="19">
        <v>124.27093358999039</v>
      </c>
      <c r="F34" s="19">
        <v>61.147738209817135</v>
      </c>
    </row>
    <row r="35" spans="1:6">
      <c r="A35" s="12" t="s">
        <v>63</v>
      </c>
      <c r="B35" s="19">
        <v>61.147738209817135</v>
      </c>
      <c r="C35" s="19">
        <v>127.89942252165544</v>
      </c>
      <c r="D35" s="19">
        <v>189.04716073147256</v>
      </c>
      <c r="E35" s="19">
        <v>108.44802694898942</v>
      </c>
      <c r="F35" s="19">
        <v>76.869586140519743</v>
      </c>
    </row>
    <row r="36" spans="1:6">
      <c r="A36" s="10" t="s">
        <v>64</v>
      </c>
      <c r="B36" s="19">
        <v>76.869586140519743</v>
      </c>
      <c r="C36" s="19">
        <v>85.418671799807512</v>
      </c>
      <c r="D36" s="19">
        <v>162.28825794032724</v>
      </c>
      <c r="E36" s="19">
        <v>97.293070259865274</v>
      </c>
      <c r="F36" s="19">
        <v>65.95765158806546</v>
      </c>
    </row>
    <row r="37" spans="1:6">
      <c r="A37" s="10" t="s">
        <v>65</v>
      </c>
      <c r="B37" s="19">
        <v>65.95765158806546</v>
      </c>
      <c r="C37" s="19">
        <v>72.589027911453329</v>
      </c>
      <c r="D37" s="19">
        <v>138.5466794995188</v>
      </c>
      <c r="E37" s="19">
        <v>86.217516843118389</v>
      </c>
      <c r="F37" s="19">
        <v>70.818094321462951</v>
      </c>
    </row>
    <row r="38" spans="1:6">
      <c r="A38" s="10" t="s">
        <v>66</v>
      </c>
      <c r="B38" s="19">
        <v>70.818094321462951</v>
      </c>
      <c r="C38" s="19">
        <v>63.722329162656401</v>
      </c>
      <c r="D38" s="19">
        <v>134.54042348411934</v>
      </c>
      <c r="E38" s="19">
        <v>88.188161693936479</v>
      </c>
      <c r="F38" s="19">
        <v>52.702117420596728</v>
      </c>
    </row>
    <row r="39" spans="1:6">
      <c r="A39" s="10" t="s">
        <v>67</v>
      </c>
      <c r="B39" s="19">
        <v>52.702117420596728</v>
      </c>
      <c r="C39" s="19">
        <v>55.87102983638114</v>
      </c>
      <c r="D39" s="19">
        <v>108.57314725697788</v>
      </c>
      <c r="E39" s="19">
        <v>87.540904716073157</v>
      </c>
      <c r="F39" s="19">
        <v>46.248796920115502</v>
      </c>
    </row>
    <row r="40" spans="1:6">
      <c r="A40" s="12" t="s">
        <v>68</v>
      </c>
      <c r="B40" s="19">
        <v>46.248796920115502</v>
      </c>
      <c r="C40" s="19">
        <v>38.42396535129933</v>
      </c>
      <c r="D40" s="19">
        <v>84.672762271414825</v>
      </c>
      <c r="E40" s="19">
        <v>73.063041385948026</v>
      </c>
      <c r="F40" s="19">
        <v>58.500962463907605</v>
      </c>
    </row>
    <row r="41" spans="1:6">
      <c r="A41" s="12" t="s">
        <v>69</v>
      </c>
      <c r="B41" s="19">
        <v>58.500962463907605</v>
      </c>
      <c r="C41" s="19">
        <v>51.094802694898945</v>
      </c>
      <c r="D41" s="19">
        <v>109.59576515880656</v>
      </c>
      <c r="E41" s="19">
        <v>76.284889316650634</v>
      </c>
      <c r="F41" s="19">
        <v>76.460538979788254</v>
      </c>
    </row>
    <row r="42" spans="1:6">
      <c r="A42" s="12" t="s">
        <v>70</v>
      </c>
      <c r="B42" s="19">
        <v>76.460538979788254</v>
      </c>
      <c r="C42" s="19">
        <v>47.887391722810399</v>
      </c>
      <c r="D42" s="19">
        <v>124.34793070259866</v>
      </c>
      <c r="E42" s="19">
        <v>75.863811357074127</v>
      </c>
      <c r="F42" s="19">
        <v>62.475938402309914</v>
      </c>
    </row>
    <row r="43" spans="1:6">
      <c r="A43" s="12" t="s">
        <v>71</v>
      </c>
      <c r="B43" s="19">
        <f>F42</f>
        <v>62.475938402309914</v>
      </c>
      <c r="C43" s="19">
        <f>134.54/4.165</f>
        <v>32.30252100840336</v>
      </c>
      <c r="D43" s="192">
        <f t="shared" ref="D43:D46" si="0">B43+C43</f>
        <v>94.778459410713282</v>
      </c>
      <c r="E43" s="19">
        <f>284.26/4.156</f>
        <v>68.397497593840228</v>
      </c>
      <c r="F43" s="192">
        <f>232.73/4.156</f>
        <v>55.998556304138596</v>
      </c>
    </row>
    <row r="44" spans="1:6">
      <c r="A44" s="12" t="s">
        <v>72</v>
      </c>
      <c r="B44" s="19">
        <f>F43</f>
        <v>55.998556304138596</v>
      </c>
      <c r="C44" s="19">
        <f>148.9/4.165</f>
        <v>35.750300120048017</v>
      </c>
      <c r="D44" s="192">
        <f t="shared" si="0"/>
        <v>91.748856424186613</v>
      </c>
      <c r="E44" s="19">
        <f>322.96/4.156</f>
        <v>77.709335899903749</v>
      </c>
      <c r="F44" s="192">
        <f>125.74/4.156</f>
        <v>30.255052935514918</v>
      </c>
    </row>
    <row r="45" spans="1:6">
      <c r="A45" s="12" t="s">
        <v>278</v>
      </c>
      <c r="B45" s="19">
        <f>F44</f>
        <v>30.255052935514918</v>
      </c>
      <c r="C45" s="19">
        <f>95.11/4.165</f>
        <v>22.835534213685474</v>
      </c>
      <c r="D45" s="192">
        <f t="shared" si="0"/>
        <v>53.090587149200388</v>
      </c>
      <c r="E45" s="19">
        <f>255.74/4.156</f>
        <v>61.535129932627534</v>
      </c>
      <c r="F45" s="192">
        <f>70.38/4.156</f>
        <v>16.934552454282965</v>
      </c>
    </row>
    <row r="46" spans="1:6">
      <c r="A46" s="16" t="s">
        <v>182</v>
      </c>
      <c r="B46" s="20">
        <f>F45</f>
        <v>16.934552454282965</v>
      </c>
      <c r="C46" s="20">
        <f>103.44/4.165</f>
        <v>24.835534213685474</v>
      </c>
      <c r="D46" s="193">
        <f t="shared" si="0"/>
        <v>41.770086667968442</v>
      </c>
      <c r="E46" s="20">
        <f>256.95/4.165</f>
        <v>61.692677070828331</v>
      </c>
      <c r="F46" s="20">
        <f>67.03/4.165</f>
        <v>16.093637454981994</v>
      </c>
    </row>
    <row r="47" spans="1:6">
      <c r="A47" s="12" t="s">
        <v>184</v>
      </c>
      <c r="B47" s="107"/>
      <c r="C47" s="107"/>
      <c r="D47" s="107"/>
      <c r="E47" s="107"/>
      <c r="F47" s="107"/>
    </row>
    <row r="48" spans="1:6">
      <c r="A48" s="12" t="s">
        <v>183</v>
      </c>
      <c r="B48" s="107"/>
      <c r="C48" s="107"/>
      <c r="D48" s="107"/>
      <c r="E48" s="107"/>
      <c r="F48" s="107"/>
    </row>
    <row r="49" spans="1:6" ht="12">
      <c r="A49" s="10" t="s">
        <v>279</v>
      </c>
      <c r="B49" s="1"/>
      <c r="C49" s="1"/>
      <c r="D49" s="1"/>
      <c r="E49" s="1"/>
      <c r="F49" s="1"/>
    </row>
    <row r="50" spans="1:6">
      <c r="A50" s="12" t="s">
        <v>280</v>
      </c>
    </row>
    <row r="51" spans="1:6">
      <c r="A51" s="10" t="s">
        <v>281</v>
      </c>
    </row>
    <row r="52" spans="1:6">
      <c r="A52" s="12" t="s">
        <v>186</v>
      </c>
    </row>
  </sheetData>
  <pageMargins left="0.66700000000000004" right="0.66700000000000004" top="0.66700000000000004" bottom="0.72" header="0" footer="0"/>
  <pageSetup firstPageNumber="99" orientation="portrait" useFirstPageNumber="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DAFF9-0E5D-4323-AAF2-6F21D31369D4}">
  <sheetPr codeName="Sheet86"/>
  <dimension ref="A1:G45"/>
  <sheetViews>
    <sheetView workbookViewId="0"/>
  </sheetViews>
  <sheetFormatPr defaultColWidth="9.140625" defaultRowHeight="11.25"/>
  <cols>
    <col min="1" max="1" width="11.85546875" style="9" bestFit="1" customWidth="1"/>
    <col min="2" max="7" width="14.42578125" style="9" customWidth="1"/>
    <col min="8" max="16384" width="9.140625" style="9"/>
  </cols>
  <sheetData>
    <row r="1" spans="1:7" ht="11.25" customHeight="1">
      <c r="A1" s="10" t="s">
        <v>282</v>
      </c>
    </row>
    <row r="2" spans="1:7" ht="45">
      <c r="A2" s="105" t="s">
        <v>74</v>
      </c>
      <c r="B2" s="106" t="s">
        <v>283</v>
      </c>
      <c r="C2" s="106" t="s">
        <v>284</v>
      </c>
      <c r="D2" s="106" t="s">
        <v>285</v>
      </c>
      <c r="E2" s="106" t="s">
        <v>286</v>
      </c>
      <c r="F2" s="106" t="s">
        <v>287</v>
      </c>
      <c r="G2" s="106" t="s">
        <v>288</v>
      </c>
    </row>
    <row r="3" spans="1:7" ht="11.25" customHeight="1">
      <c r="A3" s="12" t="s">
        <v>80</v>
      </c>
      <c r="B3" s="19" t="s">
        <v>36</v>
      </c>
      <c r="C3" s="19">
        <v>318.10000000000002</v>
      </c>
      <c r="D3" s="19">
        <v>318.10000000000002</v>
      </c>
      <c r="E3" s="19">
        <v>278.8</v>
      </c>
      <c r="F3" s="19">
        <v>1</v>
      </c>
      <c r="G3" s="19" t="s">
        <v>36</v>
      </c>
    </row>
    <row r="4" spans="1:7" ht="11.25" customHeight="1">
      <c r="A4" s="12" t="s">
        <v>81</v>
      </c>
      <c r="B4" s="19" t="s">
        <v>36</v>
      </c>
      <c r="C4" s="19">
        <v>360.7</v>
      </c>
      <c r="D4" s="19">
        <v>360.7</v>
      </c>
      <c r="E4" s="19">
        <v>310.2</v>
      </c>
      <c r="F4" s="19">
        <v>1.2</v>
      </c>
      <c r="G4" s="19" t="s">
        <v>36</v>
      </c>
    </row>
    <row r="5" spans="1:7" ht="11.25" customHeight="1">
      <c r="A5" s="12" t="s">
        <v>82</v>
      </c>
      <c r="B5" s="19" t="s">
        <v>36</v>
      </c>
      <c r="C5" s="19">
        <v>374.6</v>
      </c>
      <c r="D5" s="19">
        <v>374.6</v>
      </c>
      <c r="E5" s="19">
        <v>307.2</v>
      </c>
      <c r="F5" s="19">
        <v>1.6</v>
      </c>
      <c r="G5" s="19" t="s">
        <v>36</v>
      </c>
    </row>
    <row r="6" spans="1:7" ht="11.25" customHeight="1">
      <c r="A6" s="12" t="s">
        <v>83</v>
      </c>
      <c r="B6" s="19" t="s">
        <v>36</v>
      </c>
      <c r="C6" s="19">
        <v>427</v>
      </c>
      <c r="D6" s="19">
        <v>427</v>
      </c>
      <c r="E6" s="19">
        <v>329.5</v>
      </c>
      <c r="F6" s="19">
        <v>3.9</v>
      </c>
      <c r="G6" s="19" t="s">
        <v>36</v>
      </c>
    </row>
    <row r="7" spans="1:7" ht="11.25" customHeight="1">
      <c r="A7" s="12" t="s">
        <v>40</v>
      </c>
      <c r="B7" s="19" t="s">
        <v>36</v>
      </c>
      <c r="C7" s="19">
        <v>457.6</v>
      </c>
      <c r="D7" s="19">
        <v>457.6</v>
      </c>
      <c r="E7" s="19">
        <v>331.2</v>
      </c>
      <c r="F7" s="19">
        <v>5</v>
      </c>
      <c r="G7" s="19" t="s">
        <v>36</v>
      </c>
    </row>
    <row r="8" spans="1:7" ht="11.25" customHeight="1">
      <c r="A8" s="12" t="s">
        <v>41</v>
      </c>
      <c r="B8" s="19" t="s">
        <v>36</v>
      </c>
      <c r="C8" s="19">
        <v>518</v>
      </c>
      <c r="D8" s="19">
        <v>518</v>
      </c>
      <c r="E8" s="19">
        <v>346.2</v>
      </c>
      <c r="F8" s="19">
        <v>3.7</v>
      </c>
      <c r="G8" s="19" t="s">
        <v>36</v>
      </c>
    </row>
    <row r="9" spans="1:7" ht="11.25" customHeight="1">
      <c r="A9" s="12" t="s">
        <v>42</v>
      </c>
      <c r="B9" s="19" t="s">
        <v>36</v>
      </c>
      <c r="C9" s="19">
        <v>516.5</v>
      </c>
      <c r="D9" s="19">
        <v>516.5</v>
      </c>
      <c r="E9" s="19">
        <v>380.2</v>
      </c>
      <c r="F9" s="19">
        <v>4.5</v>
      </c>
      <c r="G9" s="19" t="s">
        <v>36</v>
      </c>
    </row>
    <row r="10" spans="1:7" ht="11.25" customHeight="1">
      <c r="A10" s="12" t="s">
        <v>43</v>
      </c>
      <c r="B10" s="19" t="s">
        <v>36</v>
      </c>
      <c r="C10" s="19">
        <v>604.9</v>
      </c>
      <c r="D10" s="19">
        <v>604.9</v>
      </c>
      <c r="E10" s="19">
        <v>387.2</v>
      </c>
      <c r="F10" s="19">
        <v>21.2</v>
      </c>
      <c r="G10" s="19" t="s">
        <v>36</v>
      </c>
    </row>
    <row r="11" spans="1:7" ht="11.25" customHeight="1">
      <c r="A11" s="12" t="s">
        <v>44</v>
      </c>
      <c r="B11" s="19" t="s">
        <v>36</v>
      </c>
      <c r="C11" s="19">
        <v>666.3</v>
      </c>
      <c r="D11" s="19">
        <v>666.3</v>
      </c>
      <c r="E11" s="19">
        <v>415.4</v>
      </c>
      <c r="F11" s="19">
        <v>28.8</v>
      </c>
      <c r="G11" s="19">
        <v>89</v>
      </c>
    </row>
    <row r="12" spans="1:7" ht="11.25" customHeight="1">
      <c r="A12" s="12" t="s">
        <v>45</v>
      </c>
      <c r="B12" s="19">
        <v>89</v>
      </c>
      <c r="C12" s="19">
        <v>704.4</v>
      </c>
      <c r="D12" s="19">
        <v>793.4</v>
      </c>
      <c r="E12" s="19">
        <v>427.4</v>
      </c>
      <c r="F12" s="19">
        <v>36.6</v>
      </c>
      <c r="G12" s="19">
        <v>78.900000000000006</v>
      </c>
    </row>
    <row r="13" spans="1:7" ht="11.25" customHeight="1">
      <c r="A13" s="12" t="s">
        <v>46</v>
      </c>
      <c r="B13" s="19">
        <v>78.900000000000006</v>
      </c>
      <c r="C13" s="19">
        <v>781.2</v>
      </c>
      <c r="D13" s="19">
        <v>860.1</v>
      </c>
      <c r="E13" s="19">
        <v>438</v>
      </c>
      <c r="F13" s="19">
        <v>34.6</v>
      </c>
      <c r="G13" s="19">
        <v>108.3</v>
      </c>
    </row>
    <row r="14" spans="1:7" ht="11.25" customHeight="1">
      <c r="A14" s="10" t="s">
        <v>47</v>
      </c>
      <c r="B14" s="19">
        <v>108.3</v>
      </c>
      <c r="C14" s="19">
        <v>800.3</v>
      </c>
      <c r="D14" s="19">
        <v>908.59999999999991</v>
      </c>
      <c r="E14" s="19">
        <v>440.3</v>
      </c>
      <c r="F14" s="19">
        <v>35.9</v>
      </c>
      <c r="G14" s="19">
        <v>120.3</v>
      </c>
    </row>
    <row r="15" spans="1:7" ht="11.25" customHeight="1">
      <c r="A15" s="10" t="s">
        <v>48</v>
      </c>
      <c r="B15" s="19">
        <v>120.3</v>
      </c>
      <c r="C15" s="19">
        <v>945.7</v>
      </c>
      <c r="D15" s="19">
        <v>1066</v>
      </c>
      <c r="E15" s="19">
        <v>545.9</v>
      </c>
      <c r="F15" s="19">
        <v>37.700000000000003</v>
      </c>
      <c r="G15" s="19">
        <v>83.7</v>
      </c>
    </row>
    <row r="16" spans="1:7" ht="11.25" customHeight="1">
      <c r="A16" s="10" t="s">
        <v>49</v>
      </c>
      <c r="B16" s="19">
        <v>83.7</v>
      </c>
      <c r="C16" s="19">
        <v>1008.9</v>
      </c>
      <c r="D16" s="19">
        <v>1092.5999999999999</v>
      </c>
      <c r="E16" s="19">
        <v>554.9</v>
      </c>
      <c r="F16" s="19">
        <v>33.200000000000003</v>
      </c>
      <c r="G16" s="19">
        <v>86.7</v>
      </c>
    </row>
    <row r="17" spans="1:7" ht="11.25" customHeight="1">
      <c r="A17" s="10" t="s">
        <v>50</v>
      </c>
      <c r="B17" s="19">
        <v>86.7</v>
      </c>
      <c r="C17" s="19">
        <v>1016.3</v>
      </c>
      <c r="D17" s="19">
        <v>1103</v>
      </c>
      <c r="E17" s="19">
        <v>519.79999999999995</v>
      </c>
      <c r="F17" s="19">
        <v>58.5</v>
      </c>
      <c r="G17" s="19">
        <v>163</v>
      </c>
    </row>
    <row r="18" spans="1:7" ht="11.25" customHeight="1">
      <c r="A18" s="10" t="s">
        <v>51</v>
      </c>
      <c r="B18" s="19">
        <v>163</v>
      </c>
      <c r="C18" s="19">
        <v>1139.7</v>
      </c>
      <c r="D18" s="19">
        <v>1302.7</v>
      </c>
      <c r="E18" s="19">
        <v>582.5</v>
      </c>
      <c r="F18" s="19">
        <v>52.6</v>
      </c>
      <c r="G18" s="19">
        <v>152.30000000000001</v>
      </c>
    </row>
    <row r="19" spans="1:7" ht="11.25" customHeight="1">
      <c r="A19" s="10" t="s">
        <v>52</v>
      </c>
      <c r="B19" s="19">
        <v>152.30000000000001</v>
      </c>
      <c r="C19" s="19">
        <v>1190.8</v>
      </c>
      <c r="D19" s="19">
        <v>1343.1</v>
      </c>
      <c r="E19" s="19">
        <v>566.5</v>
      </c>
      <c r="F19" s="19">
        <v>36.1</v>
      </c>
      <c r="G19" s="19">
        <v>154.4</v>
      </c>
    </row>
    <row r="20" spans="1:7" ht="11.25" customHeight="1">
      <c r="A20" s="10" t="s">
        <v>53</v>
      </c>
      <c r="B20" s="19">
        <v>154.4</v>
      </c>
      <c r="C20" s="19">
        <v>1235.8</v>
      </c>
      <c r="D20" s="19">
        <v>1390.2</v>
      </c>
      <c r="E20" s="19">
        <v>582.404</v>
      </c>
      <c r="F20" s="19">
        <v>19.3</v>
      </c>
      <c r="G20" s="19">
        <v>177.50700000000001</v>
      </c>
    </row>
    <row r="21" spans="1:7" ht="11.25" customHeight="1">
      <c r="A21" s="12" t="s">
        <v>54</v>
      </c>
      <c r="B21" s="19">
        <v>177.50700000000001</v>
      </c>
      <c r="C21" s="19">
        <v>1279.0139999999999</v>
      </c>
      <c r="D21" s="19">
        <v>1456.521</v>
      </c>
      <c r="E21" s="19">
        <v>561.23599999999999</v>
      </c>
      <c r="F21" s="19">
        <v>42.4</v>
      </c>
      <c r="G21" s="19">
        <v>189.08199999999999</v>
      </c>
    </row>
    <row r="22" spans="1:7" ht="11.25" customHeight="1">
      <c r="A22" s="12" t="s">
        <v>55</v>
      </c>
      <c r="B22" s="19">
        <v>189.08199999999999</v>
      </c>
      <c r="C22" s="19">
        <v>1398.8710000000001</v>
      </c>
      <c r="D22" s="19">
        <v>1587.953</v>
      </c>
      <c r="E22" s="19">
        <v>552.99199999999996</v>
      </c>
      <c r="F22" s="19">
        <v>52.744</v>
      </c>
      <c r="G22" s="19">
        <v>167.47200000000001</v>
      </c>
    </row>
    <row r="23" spans="1:7" ht="11.25" customHeight="1">
      <c r="A23" s="12" t="s">
        <v>56</v>
      </c>
      <c r="B23" s="19">
        <v>167.47200000000001</v>
      </c>
      <c r="C23" s="19">
        <v>1457.5</v>
      </c>
      <c r="D23" s="19">
        <v>1624.972</v>
      </c>
      <c r="E23" s="19">
        <v>587.20000000000005</v>
      </c>
      <c r="F23" s="19">
        <v>23.1</v>
      </c>
      <c r="G23" s="19">
        <v>175</v>
      </c>
    </row>
    <row r="24" spans="1:7" ht="11.25" customHeight="1">
      <c r="A24" s="12" t="s">
        <v>57</v>
      </c>
      <c r="B24" s="19">
        <v>175</v>
      </c>
      <c r="C24" s="19">
        <v>1335.1</v>
      </c>
      <c r="D24" s="19">
        <v>1510.1</v>
      </c>
      <c r="E24" s="19">
        <v>544.79999999999995</v>
      </c>
      <c r="F24" s="19">
        <v>16.100000000000001</v>
      </c>
      <c r="G24" s="19">
        <v>152.5</v>
      </c>
    </row>
    <row r="25" spans="1:7" ht="11.25" customHeight="1">
      <c r="A25" s="12" t="s">
        <v>58</v>
      </c>
      <c r="B25" s="19">
        <v>152.5</v>
      </c>
      <c r="C25" s="19">
        <v>1455.8579999999999</v>
      </c>
      <c r="D25" s="19">
        <v>1608.3579999999999</v>
      </c>
      <c r="E25" s="19">
        <v>544.71199999999999</v>
      </c>
      <c r="F25" s="19">
        <v>17.742000000000001</v>
      </c>
      <c r="G25" s="19">
        <v>187.76400000000001</v>
      </c>
    </row>
    <row r="26" spans="1:7" ht="11.25" customHeight="1">
      <c r="A26" s="12" t="s">
        <v>59</v>
      </c>
      <c r="B26" s="19">
        <v>187.76400000000001</v>
      </c>
      <c r="C26" s="19">
        <v>1434.5060000000001</v>
      </c>
      <c r="D26" s="19">
        <v>1622.27</v>
      </c>
      <c r="E26" s="19">
        <v>519.91300000000001</v>
      </c>
      <c r="F26" s="19">
        <v>33.609575999999997</v>
      </c>
      <c r="G26" s="19">
        <v>211.190518</v>
      </c>
    </row>
    <row r="27" spans="1:7" ht="11.25" customHeight="1">
      <c r="A27" s="12" t="s">
        <v>60</v>
      </c>
      <c r="B27" s="19">
        <v>211.190518</v>
      </c>
      <c r="C27" s="19">
        <v>1250.952</v>
      </c>
      <c r="D27" s="19">
        <v>1462.1425180000001</v>
      </c>
      <c r="E27" s="19">
        <v>501.10714899999999</v>
      </c>
      <c r="F27" s="19">
        <v>35.778173000000002</v>
      </c>
      <c r="G27" s="19">
        <v>164.801682</v>
      </c>
    </row>
    <row r="28" spans="1:7" ht="11.25" customHeight="1">
      <c r="A28" s="12" t="s">
        <v>61</v>
      </c>
      <c r="B28" s="19">
        <v>164.801682</v>
      </c>
      <c r="C28" s="19">
        <v>894.47</v>
      </c>
      <c r="D28" s="19">
        <v>1059.2716820000001</v>
      </c>
      <c r="E28" s="19">
        <v>503.822</v>
      </c>
      <c r="F28" s="19">
        <v>37.524303000000003</v>
      </c>
      <c r="G28" s="19">
        <v>182.710095</v>
      </c>
    </row>
    <row r="29" spans="1:7" ht="11.25" customHeight="1">
      <c r="A29" s="12" t="s">
        <v>62</v>
      </c>
      <c r="B29" s="19">
        <v>182.71137026239069</v>
      </c>
      <c r="C29" s="19">
        <v>863.30417881438302</v>
      </c>
      <c r="D29" s="19">
        <v>1046.0155490767738</v>
      </c>
      <c r="E29" s="19">
        <v>479.61127308066085</v>
      </c>
      <c r="F29" s="19">
        <v>30.281827016520896</v>
      </c>
      <c r="G29" s="19">
        <v>186.58892128279885</v>
      </c>
    </row>
    <row r="30" spans="1:7" ht="11.25" customHeight="1">
      <c r="A30" s="12" t="s">
        <v>63</v>
      </c>
      <c r="B30" s="19">
        <v>186.58892128279885</v>
      </c>
      <c r="C30" s="19">
        <v>881.71039844509232</v>
      </c>
      <c r="D30" s="19">
        <v>1068.2993197278911</v>
      </c>
      <c r="E30" s="19">
        <v>499.01846452866869</v>
      </c>
      <c r="F30" s="19">
        <v>22.915451895043731</v>
      </c>
      <c r="G30" s="19">
        <v>213.10009718172986</v>
      </c>
    </row>
    <row r="31" spans="1:7" ht="11.25" customHeight="1">
      <c r="A31" s="10" t="s">
        <v>64</v>
      </c>
      <c r="B31" s="19">
        <v>213.10009718172986</v>
      </c>
      <c r="C31" s="19">
        <v>841.76870748299325</v>
      </c>
      <c r="D31" s="19">
        <v>1054.868804664723</v>
      </c>
      <c r="E31" s="19">
        <v>472.89601554907682</v>
      </c>
      <c r="F31" s="19">
        <v>24.567541302235181</v>
      </c>
      <c r="G31" s="19">
        <v>207.56073858114678</v>
      </c>
    </row>
    <row r="32" spans="1:7" ht="11.25" customHeight="1">
      <c r="A32" s="10" t="s">
        <v>65</v>
      </c>
      <c r="B32" s="19">
        <v>207.56073858114678</v>
      </c>
      <c r="C32" s="19">
        <v>748.74635568513133</v>
      </c>
      <c r="D32" s="19">
        <v>956.30709426627811</v>
      </c>
      <c r="E32" s="19">
        <v>420.37900874635574</v>
      </c>
      <c r="F32" s="19">
        <v>7.9397473275024302</v>
      </c>
      <c r="G32" s="19">
        <v>231.95335276967933</v>
      </c>
    </row>
    <row r="33" spans="1:7" ht="11.25" customHeight="1">
      <c r="A33" s="10" t="s">
        <v>66</v>
      </c>
      <c r="B33" s="19">
        <v>231.95335276967933</v>
      </c>
      <c r="C33" s="19">
        <v>692.42954324586981</v>
      </c>
      <c r="D33" s="19">
        <v>924.38289601554914</v>
      </c>
      <c r="E33" s="19">
        <v>408.62001943634596</v>
      </c>
      <c r="F33" s="19">
        <v>6.8124392614188549</v>
      </c>
      <c r="G33" s="19">
        <v>197.0359572400389</v>
      </c>
    </row>
    <row r="34" spans="1:7" ht="11.25" customHeight="1">
      <c r="A34" s="10" t="s">
        <v>67</v>
      </c>
      <c r="B34" s="19">
        <v>197.0359572400389</v>
      </c>
      <c r="C34" s="19">
        <v>607.19144800777451</v>
      </c>
      <c r="D34" s="19">
        <v>804.22740524781341</v>
      </c>
      <c r="E34" s="19">
        <v>381.66180758017492</v>
      </c>
      <c r="F34" s="19">
        <v>5.0048590864917397</v>
      </c>
      <c r="G34" s="19">
        <v>181.48688046647231</v>
      </c>
    </row>
    <row r="35" spans="1:7" ht="11.25" customHeight="1">
      <c r="A35" s="12" t="s">
        <v>68</v>
      </c>
      <c r="B35" s="19">
        <v>181.48688046647231</v>
      </c>
      <c r="C35" s="19">
        <v>488.96015549076776</v>
      </c>
      <c r="D35" s="19">
        <v>670.44703595724013</v>
      </c>
      <c r="E35" s="19">
        <v>353.09037900874637</v>
      </c>
      <c r="F35" s="19">
        <v>1.9727891156462589</v>
      </c>
      <c r="G35" s="19">
        <v>121.0301263362488</v>
      </c>
    </row>
    <row r="36" spans="1:7" ht="11.25" customHeight="1">
      <c r="A36" s="12" t="s">
        <v>69</v>
      </c>
      <c r="B36" s="19">
        <v>121.0301263362488</v>
      </c>
      <c r="C36" s="19">
        <v>598.79494655004862</v>
      </c>
      <c r="D36" s="19">
        <v>719.82507288629745</v>
      </c>
      <c r="E36" s="19">
        <v>335.46161321671531</v>
      </c>
      <c r="F36" s="19">
        <v>2.2157434402332368</v>
      </c>
      <c r="G36" s="19">
        <v>203.09426627793977</v>
      </c>
    </row>
    <row r="37" spans="1:7" ht="11.25" customHeight="1">
      <c r="A37" s="12" t="s">
        <v>70</v>
      </c>
      <c r="B37" s="19">
        <v>203.09037900874637</v>
      </c>
      <c r="C37" s="19">
        <v>564.52866861030134</v>
      </c>
      <c r="D37" s="19">
        <v>767.61904761904771</v>
      </c>
      <c r="E37" s="19">
        <v>375.61710398445092</v>
      </c>
      <c r="F37" s="19">
        <v>2.5947521865889214</v>
      </c>
      <c r="G37" s="19">
        <v>145.45189504373178</v>
      </c>
    </row>
    <row r="38" spans="1:7" ht="11.25" customHeight="1">
      <c r="A38" s="12" t="s">
        <v>71</v>
      </c>
      <c r="B38" s="190">
        <f>149.67/1.029</f>
        <v>145.45189504373178</v>
      </c>
      <c r="C38" s="190">
        <f>560.17/1.029</f>
        <v>544.38289601554914</v>
      </c>
      <c r="D38" s="190">
        <f t="shared" ref="D38:D41" si="0">B38+C38</f>
        <v>689.83479105928086</v>
      </c>
      <c r="E38" s="190">
        <f>(367.6)/1.029-F38</f>
        <v>355.34499514091357</v>
      </c>
      <c r="F38" s="190">
        <f>(1.95)/1.029</f>
        <v>1.8950437317784257</v>
      </c>
      <c r="G38" s="190">
        <f>124.6/1.029</f>
        <v>121.08843537414967</v>
      </c>
    </row>
    <row r="39" spans="1:7" ht="11.25" customHeight="1">
      <c r="A39" s="12" t="s">
        <v>72</v>
      </c>
      <c r="B39" s="190">
        <f>124.6/1.029</f>
        <v>121.08843537414967</v>
      </c>
      <c r="C39" s="190">
        <f>482.54/1.029</f>
        <v>468.94071914480082</v>
      </c>
      <c r="D39" s="190">
        <f t="shared" si="0"/>
        <v>590.02915451895046</v>
      </c>
      <c r="E39" s="190">
        <f>(354.73)/1.029-F39</f>
        <v>342.8862973760933</v>
      </c>
      <c r="F39" s="190">
        <f>(1.9+0)/1.029</f>
        <v>1.8464528668610303</v>
      </c>
      <c r="G39" s="190">
        <f>93.39/1.029</f>
        <v>90.758017492711375</v>
      </c>
    </row>
    <row r="40" spans="1:7" ht="11.25" customHeight="1">
      <c r="A40" s="12" t="s">
        <v>278</v>
      </c>
      <c r="B40" s="190">
        <f>93.39/1.029</f>
        <v>90.758017492711375</v>
      </c>
      <c r="C40" s="190">
        <f>439.44/1.029</f>
        <v>427.05539358600589</v>
      </c>
      <c r="D40" s="190">
        <f t="shared" si="0"/>
        <v>517.81341107871731</v>
      </c>
      <c r="E40" s="190">
        <f>(333.59)/1.029-F40</f>
        <v>323.34305150631678</v>
      </c>
      <c r="F40" s="190">
        <f>(0.87+0)/1.029</f>
        <v>0.84548104956268233</v>
      </c>
      <c r="G40" s="190">
        <f>119.05/1.029</f>
        <v>115.69484936831876</v>
      </c>
    </row>
    <row r="41" spans="1:7" ht="11.25" customHeight="1">
      <c r="A41" s="16" t="s">
        <v>182</v>
      </c>
      <c r="B41" s="191">
        <f>119.05/1.029</f>
        <v>115.69484936831876</v>
      </c>
      <c r="C41" s="191">
        <f>391.88/1.029</f>
        <v>380.83576287657922</v>
      </c>
      <c r="D41" s="191">
        <f t="shared" si="0"/>
        <v>496.53061224489795</v>
      </c>
      <c r="E41" s="191">
        <f>(308.35)/1.029-F41</f>
        <v>299.14480077745384</v>
      </c>
      <c r="F41" s="191">
        <f>(0.53+0)/1.029</f>
        <v>0.51506316812439268</v>
      </c>
      <c r="G41" s="191">
        <f>100.2/1.029</f>
        <v>97.376093294460645</v>
      </c>
    </row>
    <row r="42" spans="1:7" ht="11.25" customHeight="1">
      <c r="A42" s="10" t="s">
        <v>183</v>
      </c>
      <c r="B42" s="48"/>
      <c r="C42" s="48"/>
      <c r="D42" s="48"/>
      <c r="E42" s="48"/>
      <c r="F42" s="48"/>
      <c r="G42" s="48"/>
    </row>
    <row r="43" spans="1:7" ht="11.25" customHeight="1">
      <c r="A43" s="12" t="s">
        <v>39</v>
      </c>
      <c r="B43" s="107"/>
      <c r="C43" s="107"/>
      <c r="D43" s="107"/>
      <c r="E43" s="107"/>
      <c r="F43" s="107"/>
      <c r="G43" s="107"/>
    </row>
    <row r="44" spans="1:7" ht="11.25" customHeight="1">
      <c r="A44" s="10" t="s">
        <v>185</v>
      </c>
      <c r="B44" s="107"/>
      <c r="C44" s="107"/>
      <c r="D44" s="107"/>
      <c r="E44" s="107"/>
      <c r="F44" s="107"/>
      <c r="G44" s="107"/>
    </row>
    <row r="45" spans="1:7">
      <c r="A45" s="12" t="s">
        <v>186</v>
      </c>
    </row>
  </sheetData>
  <pageMargins left="0.66700000000000004" right="0.66700000000000004" top="0.66700000000000004" bottom="0.72" header="0" footer="0"/>
  <pageSetup firstPageNumber="100" orientation="portrait" useFirstPageNumber="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6C8F81E38BE654FB2225BC7F06F7011" ma:contentTypeVersion="13" ma:contentTypeDescription="Create a new document." ma:contentTypeScope="" ma:versionID="0657a011e84dab7ca323ab41e3bbce4d">
  <xsd:schema xmlns:xsd="http://www.w3.org/2001/XMLSchema" xmlns:xs="http://www.w3.org/2001/XMLSchema" xmlns:p="http://schemas.microsoft.com/office/2006/metadata/properties" xmlns:ns2="4314e62a-8a72-448a-876c-2bb928905782" xmlns:ns3="746abe75-96cf-431d-b69e-dc10edc1c7d5" xmlns:ns4="73fb875a-8af9-4255-b008-0995492d31cd" targetNamespace="http://schemas.microsoft.com/office/2006/metadata/properties" ma:root="true" ma:fieldsID="6195a6844a98ab22f2c1692794168f68" ns2:_="" ns3:_="" ns4:_="">
    <xsd:import namespace="4314e62a-8a72-448a-876c-2bb928905782"/>
    <xsd:import namespace="746abe75-96cf-431d-b69e-dc10edc1c7d5"/>
    <xsd:import namespace="73fb875a-8af9-4255-b008-0995492d31c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lcf76f155ced4ddcb4097134ff3c332f" minOccurs="0"/>
                <xsd:element ref="ns4:TaxCatchAll" minOccurs="0"/>
                <xsd:element ref="ns2:MediaServiceGenerationTime" minOccurs="0"/>
                <xsd:element ref="ns2:MediaServiceEventHashCode" minOccurs="0"/>
                <xsd:element ref="ns2:MediaServiceSearchPropertie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14e62a-8a72-448a-876c-2bb9289057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8ff62593-b918-4deb-ac08-0d74ac0cc7e6"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46abe75-96cf-431d-b69e-dc10edc1c7d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fb875a-8af9-4255-b008-0995492d31cd"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52947a24-a9c8-4fe1-8939-547e52a3d745}" ma:internalName="TaxCatchAll" ma:showField="CatchAllData" ma:web="746abe75-96cf-431d-b69e-dc10edc1c7d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314e62a-8a72-448a-876c-2bb928905782">
      <Terms xmlns="http://schemas.microsoft.com/office/infopath/2007/PartnerControls"/>
    </lcf76f155ced4ddcb4097134ff3c332f>
    <TaxCatchAll xmlns="73fb875a-8af9-4255-b008-0995492d31cd" xsi:nil="true"/>
  </documentManagement>
</p:properties>
</file>

<file path=customXml/itemProps1.xml><?xml version="1.0" encoding="utf-8"?>
<ds:datastoreItem xmlns:ds="http://schemas.openxmlformats.org/officeDocument/2006/customXml" ds:itemID="{E8CE6FF4-7A42-4B91-B6AE-B83351702FEA}">
  <ds:schemaRefs>
    <ds:schemaRef ds:uri="http://schemas.microsoft.com/sharepoint/v3/contenttype/forms"/>
  </ds:schemaRefs>
</ds:datastoreItem>
</file>

<file path=customXml/itemProps2.xml><?xml version="1.0" encoding="utf-8"?>
<ds:datastoreItem xmlns:ds="http://schemas.openxmlformats.org/officeDocument/2006/customXml" ds:itemID="{F081587C-AD53-41B4-9F5F-D1005B451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14e62a-8a72-448a-876c-2bb928905782"/>
    <ds:schemaRef ds:uri="746abe75-96cf-431d-b69e-dc10edc1c7d5"/>
    <ds:schemaRef ds:uri="73fb875a-8af9-4255-b008-0995492d31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0EB733E-0E1D-4C59-B388-EA24EB23AD10}">
  <ds:schemaRefs>
    <ds:schemaRef ds:uri="73fb875a-8af9-4255-b008-0995492d31cd"/>
    <ds:schemaRef ds:uri="http://www.w3.org/XML/1998/namespace"/>
    <ds:schemaRef ds:uri="http://purl.org/dc/elements/1.1/"/>
    <ds:schemaRef ds:uri="4314e62a-8a72-448a-876c-2bb928905782"/>
    <ds:schemaRef ds:uri="http://purl.org/dc/terms/"/>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746abe75-96cf-431d-b69e-dc10edc1c7d5"/>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12</vt:i4>
      </vt:variant>
    </vt:vector>
  </HeadingPairs>
  <TitlesOfParts>
    <vt:vector size="43" baseType="lpstr">
      <vt:lpstr>Index</vt:lpstr>
      <vt:lpstr>C-1</vt:lpstr>
      <vt:lpstr>C-2</vt:lpstr>
      <vt:lpstr>C-3</vt:lpstr>
      <vt:lpstr>C-4</vt:lpstr>
      <vt:lpstr>C-5</vt:lpstr>
      <vt:lpstr>C-6</vt:lpstr>
      <vt:lpstr>C-7</vt:lpstr>
      <vt:lpstr>C-8</vt:lpstr>
      <vt:lpstr>C-9</vt:lpstr>
      <vt:lpstr>C-10</vt:lpstr>
      <vt:lpstr>C-11</vt:lpstr>
      <vt:lpstr>C-12</vt:lpstr>
      <vt:lpstr>C-13</vt:lpstr>
      <vt:lpstr>C-14</vt:lpstr>
      <vt:lpstr>C-15</vt:lpstr>
      <vt:lpstr>C-16</vt:lpstr>
      <vt:lpstr>C-17</vt:lpstr>
      <vt:lpstr>C-18</vt:lpstr>
      <vt:lpstr>C-19</vt:lpstr>
      <vt:lpstr>C-20</vt:lpstr>
      <vt:lpstr>C-21</vt:lpstr>
      <vt:lpstr>C-22</vt:lpstr>
      <vt:lpstr>C-23</vt:lpstr>
      <vt:lpstr>C-24</vt:lpstr>
      <vt:lpstr>C-25</vt:lpstr>
      <vt:lpstr>C-26</vt:lpstr>
      <vt:lpstr>C-27</vt:lpstr>
      <vt:lpstr>C-28</vt:lpstr>
      <vt:lpstr>C-29</vt:lpstr>
      <vt:lpstr>C-30</vt:lpstr>
      <vt:lpstr>'C-1'!Print_Area</vt:lpstr>
      <vt:lpstr>'C-2'!Print_Area</vt:lpstr>
      <vt:lpstr>'C-3'!Print_Area</vt:lpstr>
      <vt:lpstr>'C-4'!Print_Area</vt:lpstr>
      <vt:lpstr>'C-1'!Print_Area_MI</vt:lpstr>
      <vt:lpstr>'C-13'!Print_Area_MI</vt:lpstr>
      <vt:lpstr>'C-2'!Print_Area_MI</vt:lpstr>
      <vt:lpstr>'C-24'!Print_Area_MI</vt:lpstr>
      <vt:lpstr>'C-25'!Print_Area_MI</vt:lpstr>
      <vt:lpstr>'C-27'!Print_Area_MI</vt:lpstr>
      <vt:lpstr>'C-3'!Print_Area_MI</vt:lpstr>
      <vt:lpstr>'C-4'!Print_Area_MI</vt:lpstr>
    </vt:vector>
  </TitlesOfParts>
  <Manager/>
  <Company>USDA, Economic Research Service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Citrus production, bearing acreage, yield, equivalent-on-tree returns, juice</dc:title>
  <dc:subject>Agricultural Economics</dc:subject>
  <dc:creator>Skyler Simnitt; Catharine Weber</dc:creator>
  <cp:keywords>Citrus, production, fresh, processed, oranges, lemons, limes, tangerines, grapefruit, acreage, yield, juice, grower price</cp:keywords>
  <dc:description/>
  <cp:lastModifiedBy>Wakefield, Helen - REE-ERS</cp:lastModifiedBy>
  <cp:revision/>
  <dcterms:created xsi:type="dcterms:W3CDTF">2015-10-20T11:49:54Z</dcterms:created>
  <dcterms:modified xsi:type="dcterms:W3CDTF">2024-11-07T14:52:34Z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0x01010006C8F81E38BE654FB2225BC7F06F7011</vt:lpwstr>
  </property>
  <property fmtid="{D5CDD505-2E9C-101B-9397-08002B2CF9AE}" pid="3" name="MediaServiceImageTags">
    <vt:lpwstr/>
  </property>
</Properties>
</file>